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hagenhofer\Documents\ZFA\02_Bestellformularerstellung\"/>
    </mc:Choice>
  </mc:AlternateContent>
  <xr:revisionPtr revIDLastSave="0" documentId="13_ncr:1_{0EE563B8-3EE8-4C99-AC0B-92EFE04557DD}" xr6:coauthVersionLast="47" xr6:coauthVersionMax="47" xr10:uidLastSave="{00000000-0000-0000-0000-000000000000}"/>
  <workbookProtection workbookPassword="B808" lockStructure="1"/>
  <bookViews>
    <workbookView xWindow="-120" yWindow="-120" windowWidth="29040" windowHeight="15720" xr2:uid="{00000000-000D-0000-FFFF-FFFF00000000}"/>
  </bookViews>
  <sheets>
    <sheet name="ZFA-Bestellliste" sheetId="1" r:id="rId1"/>
    <sheet name="Nachbestellung" sheetId="2" r:id="rId2"/>
    <sheet name="Rechnung" sheetId="3" state="hidden" r:id="rId3"/>
    <sheet name="Preisliste" sheetId="4" state="hidden" r:id="rId4"/>
    <sheet name="Kammern" sheetId="7" state="hidden" r:id="rId5"/>
  </sheets>
  <definedNames>
    <definedName name="_xlnm._FilterDatabase" localSheetId="4" hidden="1">Kammern!$A$1:$L$173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F21" i="1"/>
  <c r="G21" i="1" s="1"/>
  <c r="F12" i="1"/>
  <c r="F13" i="1"/>
  <c r="F14" i="1"/>
  <c r="F15" i="1"/>
  <c r="F16" i="1"/>
  <c r="F17" i="1"/>
  <c r="F22" i="1" l="1"/>
  <c r="E34" i="1"/>
  <c r="F16" i="2" l="1"/>
  <c r="F15" i="2"/>
  <c r="F14" i="2"/>
  <c r="F13" i="2"/>
  <c r="F12" i="2"/>
  <c r="D17" i="1"/>
  <c r="E17" i="1"/>
  <c r="E16" i="1"/>
  <c r="E15" i="1"/>
  <c r="E14" i="1"/>
  <c r="E13" i="1"/>
  <c r="D16" i="1"/>
  <c r="D13" i="1"/>
  <c r="D15" i="1"/>
  <c r="D14" i="1"/>
  <c r="C24" i="1" l="1"/>
  <c r="C30" i="1" s="1"/>
  <c r="B24" i="3" s="1"/>
  <c r="D24" i="3" s="1"/>
  <c r="F20" i="2"/>
  <c r="F21" i="2"/>
  <c r="F22" i="2"/>
  <c r="F20" i="1"/>
  <c r="G20" i="1" s="1"/>
  <c r="G22" i="1"/>
  <c r="F27" i="2"/>
  <c r="F23" i="2"/>
  <c r="F19" i="2"/>
  <c r="F17" i="2"/>
  <c r="F11" i="2"/>
  <c r="F23" i="1"/>
  <c r="E23" i="1"/>
  <c r="D23" i="1"/>
  <c r="G24" i="2"/>
  <c r="G30" i="2" s="1"/>
  <c r="C18" i="2"/>
  <c r="C24" i="2" s="1"/>
  <c r="C30" i="2" s="1"/>
  <c r="D11" i="1"/>
  <c r="D12" i="1"/>
  <c r="D19" i="1"/>
  <c r="D20" i="1"/>
  <c r="D21" i="1"/>
  <c r="D22" i="1"/>
  <c r="D27" i="1"/>
  <c r="E11" i="1"/>
  <c r="E20" i="1"/>
  <c r="F11" i="1"/>
  <c r="F18" i="1" s="1"/>
  <c r="D18" i="2"/>
  <c r="D24" i="2" s="1"/>
  <c r="D30" i="2" s="1"/>
  <c r="E18" i="2"/>
  <c r="E24" i="2" s="1"/>
  <c r="E30" i="2" s="1"/>
  <c r="E12" i="1"/>
  <c r="E19" i="1"/>
  <c r="E21" i="1"/>
  <c r="E22" i="1"/>
  <c r="E27" i="1"/>
  <c r="E34" i="2"/>
  <c r="A18" i="3"/>
  <c r="A2" i="3"/>
  <c r="A3" i="3"/>
  <c r="A5" i="3"/>
  <c r="A1" i="3"/>
  <c r="C32" i="2"/>
  <c r="F19" i="1"/>
  <c r="G19" i="1" s="1"/>
  <c r="D3" i="2"/>
  <c r="C6" i="4"/>
  <c r="C7" i="4"/>
  <c r="C8" i="4"/>
  <c r="C5" i="4"/>
  <c r="B34" i="3"/>
  <c r="D34" i="3" s="1"/>
  <c r="B35" i="3"/>
  <c r="D35" i="3" s="1"/>
  <c r="B36" i="3"/>
  <c r="D36" i="3" s="1"/>
  <c r="B25" i="3"/>
  <c r="D25" i="3" s="1"/>
  <c r="B26" i="3"/>
  <c r="D26" i="3" s="1"/>
  <c r="B27" i="3"/>
  <c r="D27" i="3" s="1"/>
  <c r="F8" i="3"/>
  <c r="B14" i="3"/>
  <c r="C24" i="3"/>
  <c r="C25" i="3"/>
  <c r="C26" i="3"/>
  <c r="C27" i="3"/>
  <c r="C33" i="3"/>
  <c r="C34" i="3"/>
  <c r="C35" i="3"/>
  <c r="C36" i="3"/>
  <c r="F27" i="1"/>
  <c r="F34" i="1" s="1"/>
  <c r="E18" i="1" l="1"/>
  <c r="E24" i="1" s="1"/>
  <c r="E30" i="1" s="1"/>
  <c r="F18" i="2"/>
  <c r="F24" i="2" s="1"/>
  <c r="F30" i="2" s="1"/>
  <c r="B33" i="3" s="1"/>
  <c r="D33" i="3" s="1"/>
  <c r="D37" i="3" s="1"/>
  <c r="G27" i="1"/>
  <c r="G34" i="1"/>
  <c r="D18" i="1"/>
  <c r="D24" i="1" s="1"/>
  <c r="D30" i="1" s="1"/>
  <c r="G24" i="1"/>
  <c r="G30" i="1" s="1"/>
  <c r="F24" i="1"/>
  <c r="D28" i="3"/>
  <c r="F30" i="1" l="1"/>
  <c r="F33" i="1"/>
  <c r="D41" i="3"/>
  <c r="D40" i="3"/>
  <c r="D4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D11" authorId="0" shapeId="0" xr:uid="{00000000-0006-0000-0000-000001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1" authorId="0" shapeId="0" xr:uid="{00000000-0006-0000-0000-000002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1" authorId="0" shapeId="0" xr:uid="{00000000-0006-0000-0000-000003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2" authorId="0" shapeId="0" xr:uid="{00000000-0006-0000-0000-000004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2" authorId="0" shapeId="0" xr:uid="{00000000-0006-0000-0000-000005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 xr:uid="{00000000-0006-0000-0000-000006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3" authorId="0" shapeId="0" xr:uid="{00000000-0006-0000-0000-000007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3" authorId="0" shapeId="0" xr:uid="{00000000-0006-0000-0000-000008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 xr:uid="{00000000-0006-0000-0000-000009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4" authorId="0" shapeId="0" xr:uid="{00000000-0006-0000-0000-00000A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4" authorId="0" shapeId="0" xr:uid="{00000000-0006-0000-0000-00000B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 xr:uid="{00000000-0006-0000-0000-00000C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5" authorId="0" shapeId="0" xr:uid="{00000000-0006-0000-0000-00000D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5" authorId="0" shapeId="0" xr:uid="{00000000-0006-0000-0000-00000E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 xr:uid="{00000000-0006-0000-0000-00000F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6" authorId="0" shapeId="0" xr:uid="{00000000-0006-0000-0000-000010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6" authorId="0" shapeId="0" xr:uid="{00000000-0006-0000-0000-000011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 xr:uid="{00000000-0006-0000-0000-000012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7" authorId="0" shapeId="0" xr:uid="{00000000-0006-0000-0000-000013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7" authorId="0" shapeId="0" xr:uid="{00000000-0006-0000-0000-000014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 xr:uid="{00000000-0006-0000-0000-000015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19" authorId="0" shapeId="0" xr:uid="{00000000-0006-0000-0000-000016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19" authorId="0" shapeId="0" xr:uid="{00000000-0006-0000-0000-000017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 xr:uid="{00000000-0006-0000-0000-000018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19" authorId="0" shapeId="0" xr:uid="{00000000-0006-0000-0000-000019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0" authorId="0" shapeId="0" xr:uid="{00000000-0006-0000-0000-00001A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0" authorId="0" shapeId="0" xr:uid="{00000000-0006-0000-0000-00001B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 xr:uid="{00000000-0006-0000-0000-00001C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0" authorId="0" shapeId="0" xr:uid="{00000000-0006-0000-0000-00001D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1" authorId="0" shapeId="0" xr:uid="{00000000-0006-0000-0000-00001E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1" authorId="0" shapeId="0" xr:uid="{00000000-0006-0000-0000-00001F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 xr:uid="{00000000-0006-0000-0000-000020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1" authorId="0" shapeId="0" xr:uid="{00000000-0006-0000-0000-000021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2" authorId="0" shapeId="0" xr:uid="{00000000-0006-0000-0000-000022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2" authorId="0" shapeId="0" xr:uid="{00000000-0006-0000-0000-000023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2" authorId="0" shapeId="0" xr:uid="{00000000-0006-0000-0000-000024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2" authorId="0" shapeId="0" xr:uid="{00000000-0006-0000-0000-000025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3" authorId="0" shapeId="0" xr:uid="{00000000-0006-0000-0000-000026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3" authorId="0" shapeId="0" xr:uid="{00000000-0006-0000-0000-000027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3" authorId="0" shapeId="0" xr:uid="{00000000-0006-0000-0000-000028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D27" authorId="0" shapeId="0" xr:uid="{00000000-0006-0000-0000-000029000000}">
      <text>
        <r>
          <rPr>
            <sz val="8"/>
            <color indexed="81"/>
            <rFont val="Tahoma"/>
            <family val="2"/>
          </rPr>
          <t>Zwei Hinweise pro Beruf
Abweichungen bitte von Hand eintragen!</t>
        </r>
      </text>
    </comment>
    <comment ref="E27" authorId="0" shapeId="0" xr:uid="{00000000-0006-0000-0000-00002A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7" authorId="0" shapeId="0" xr:uid="{00000000-0006-0000-0000-00002B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G27" authorId="0" shapeId="0" xr:uid="{00000000-0006-0000-0000-00002C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33" authorId="0" shapeId="0" xr:uid="{00000000-0006-0000-0000-00002D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34" authorId="0" shapeId="0" xr:uid="{88042E32-2C66-412F-BA2A-EA10BBC20FAC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Ein geschätzter Microsoft Office Anwender</author>
  </authors>
  <commentList>
    <comment ref="F11" authorId="0" shapeId="0" xr:uid="{00000000-0006-0000-0100-000001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2" authorId="0" shapeId="0" xr:uid="{00000000-0006-0000-0100-000002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3" authorId="0" shapeId="0" xr:uid="{00000000-0006-0000-0100-000003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4" authorId="0" shapeId="0" xr:uid="{00000000-0006-0000-0100-000004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5" authorId="0" shapeId="0" xr:uid="{00000000-0006-0000-0100-000005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6" authorId="0" shapeId="0" xr:uid="{00000000-0006-0000-0100-000006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7" authorId="0" shapeId="0" xr:uid="{00000000-0006-0000-0100-000007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19" authorId="0" shapeId="0" xr:uid="{00000000-0006-0000-0100-000008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0" authorId="0" shapeId="0" xr:uid="{00000000-0006-0000-0100-000009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1" authorId="0" shapeId="0" xr:uid="{00000000-0006-0000-0100-00000A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2" authorId="0" shapeId="0" xr:uid="{00000000-0006-0000-0100-00000B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3" authorId="0" shapeId="0" xr:uid="{00000000-0006-0000-0100-00000C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  <comment ref="F27" authorId="0" shapeId="0" xr:uid="{00000000-0006-0000-0100-00000D000000}">
      <text>
        <r>
          <rPr>
            <sz val="8"/>
            <color indexed="81"/>
            <rFont val="Tahoma"/>
            <family val="2"/>
          </rPr>
          <t>Abweichungen bitte von Hand eintragen!</t>
        </r>
      </text>
    </comment>
  </commentList>
</comments>
</file>

<file path=xl/sharedStrings.xml><?xml version="1.0" encoding="utf-8"?>
<sst xmlns="http://schemas.openxmlformats.org/spreadsheetml/2006/main" count="2049" uniqueCount="1105">
  <si>
    <t>Bestellliste ZFA</t>
  </si>
  <si>
    <t>Wird vom ZFA eingetragen!</t>
  </si>
  <si>
    <t>Kammer-Nummer</t>
  </si>
  <si>
    <t>Pr.-Term</t>
  </si>
  <si>
    <t>NB</t>
  </si>
  <si>
    <t>Kammer</t>
  </si>
  <si>
    <t>Praktische Prüfung</t>
  </si>
  <si>
    <t>Schriftliche Prüfung</t>
  </si>
  <si>
    <t>Anzahl der benötigten Unterlagen</t>
  </si>
  <si>
    <r>
      <t>Anzahl der benötigten</t>
    </r>
    <r>
      <rPr>
        <sz val="10"/>
        <rFont val="Arial"/>
        <family val="2"/>
      </rPr>
      <t xml:space="preserve"> </t>
    </r>
  </si>
  <si>
    <t>Bestell-Nr.:</t>
  </si>
  <si>
    <t xml:space="preserve"> Ausbildungsberuf</t>
  </si>
  <si>
    <t>Aufgaben
Gruppe 1</t>
  </si>
  <si>
    <t>Hinweise f.d.K.
Gruppe 2</t>
  </si>
  <si>
    <t>Berichtsbogen Gruppe 3</t>
  </si>
  <si>
    <t>Aufgaben-
sätze</t>
  </si>
  <si>
    <t>Lösungs- schablonen</t>
  </si>
  <si>
    <t>a) Aufgabenbedarf Druck-, Medien- und Papierberufe</t>
  </si>
  <si>
    <t>3246</t>
  </si>
  <si>
    <t>3247</t>
  </si>
  <si>
    <t>3248</t>
  </si>
  <si>
    <t xml:space="preserve"> Aufgabensätze Mediengestalter Digital und Print gesamt:</t>
  </si>
  <si>
    <t>1310</t>
  </si>
  <si>
    <t xml:space="preserve"> Medientechnologe Druck</t>
  </si>
  <si>
    <t>1275</t>
  </si>
  <si>
    <t xml:space="preserve"> Medientechnologe Siebdruck</t>
  </si>
  <si>
    <t>3330</t>
  </si>
  <si>
    <t xml:space="preserve"> Medientechnologe Druckverarbeitung</t>
  </si>
  <si>
    <t>3628</t>
  </si>
  <si>
    <t xml:space="preserve"> Packmitteltechnologe</t>
  </si>
  <si>
    <t>3398</t>
  </si>
  <si>
    <t xml:space="preserve"> Geomatiker</t>
  </si>
  <si>
    <t xml:space="preserve"> Aufgabensätze Druck-, Medien- und Papierberufe gesamt:</t>
  </si>
  <si>
    <t>b) Aufgabenbedarf Buchbinder</t>
  </si>
  <si>
    <t>3329</t>
  </si>
  <si>
    <t xml:space="preserve"> Buchbinder </t>
  </si>
  <si>
    <t xml:space="preserve"> Aufgabensätze gesamt:</t>
  </si>
  <si>
    <t>c) Sonstiges</t>
  </si>
  <si>
    <t>5001</t>
  </si>
  <si>
    <t xml:space="preserve"> Lösungsheft Druck-, Medien- und Papierberufe</t>
  </si>
  <si>
    <t>Nachbestellung ZFA</t>
  </si>
  <si>
    <t>Rechnung Abschlussprüfung Sommer 2004</t>
  </si>
  <si>
    <t>Rechnungsnummer:</t>
  </si>
  <si>
    <t>(Bitte bei der Zahlung angeben!)</t>
  </si>
  <si>
    <t>Wir berechnen der Kammer</t>
  </si>
  <si>
    <t>folgende gelieferten Prüfungsunterlagen:</t>
  </si>
  <si>
    <t>Reguläre Bestellungen:</t>
  </si>
  <si>
    <t>Artikel</t>
  </si>
  <si>
    <t>Stück</t>
  </si>
  <si>
    <t>Stückpreis
(ohne MwSt)</t>
  </si>
  <si>
    <t>Gesamt</t>
  </si>
  <si>
    <t>Aufgabensätze</t>
  </si>
  <si>
    <t>Vierfarbsätze (zusätzliche)</t>
  </si>
  <si>
    <t>Andruckskalen (zusätzliche)</t>
  </si>
  <si>
    <t>CD-ROMs (zusätzliche)</t>
  </si>
  <si>
    <t>Nachbestellungen:</t>
  </si>
  <si>
    <t>Gesamtbetrag ohne Mehrwertsteuer:</t>
  </si>
  <si>
    <t>Mehrwertsteuer (7%):</t>
  </si>
  <si>
    <t xml:space="preserve">Rechnungsbetrag inkl. Mehrwertsteuer: </t>
  </si>
  <si>
    <t>Wir bitten um Überweisung auf das unten angegebene Konto.</t>
  </si>
  <si>
    <t>Preisliste</t>
  </si>
  <si>
    <t>Stand: Sommer 2004</t>
  </si>
  <si>
    <t>Preis pro Stück ohne Mwst.</t>
  </si>
  <si>
    <t>Preise bei Nachbestellung ohne Mwst.</t>
  </si>
  <si>
    <t>Aufgabensatz</t>
  </si>
  <si>
    <t>Vierfarbsatz</t>
  </si>
  <si>
    <t>Andruckskala</t>
  </si>
  <si>
    <t>CD-ROM</t>
  </si>
  <si>
    <t>Bemerkungen</t>
  </si>
  <si>
    <t>Geschlecht</t>
  </si>
  <si>
    <t>Name</t>
  </si>
  <si>
    <t>Vorname</t>
  </si>
  <si>
    <t>Betrieb/Organisation</t>
  </si>
  <si>
    <t>Abteilung</t>
  </si>
  <si>
    <t>Abteilung1</t>
  </si>
  <si>
    <t>Funktion</t>
  </si>
  <si>
    <t>Titel</t>
  </si>
  <si>
    <t>Strasse</t>
  </si>
  <si>
    <t>PLZ</t>
  </si>
  <si>
    <t>Ort</t>
  </si>
  <si>
    <t/>
  </si>
  <si>
    <t>Handwerkskammer</t>
  </si>
  <si>
    <t>für Oberbayern</t>
  </si>
  <si>
    <t>Max-Joseph-Str. 4</t>
  </si>
  <si>
    <t>80333</t>
  </si>
  <si>
    <t>München</t>
  </si>
  <si>
    <t>Handwerkskammer Heilbronn</t>
  </si>
  <si>
    <t>Abteilung Berufsbildung</t>
  </si>
  <si>
    <t>Allee 76</t>
  </si>
  <si>
    <t>74072</t>
  </si>
  <si>
    <t>Heilbronn</t>
  </si>
  <si>
    <t>Handwerkskammer Münster</t>
  </si>
  <si>
    <t>Bismarckallee 1</t>
  </si>
  <si>
    <t>48151</t>
  </si>
  <si>
    <t>Münster</t>
  </si>
  <si>
    <t>m</t>
  </si>
  <si>
    <t>Krüger</t>
  </si>
  <si>
    <t>Handwerkskammer Köln</t>
  </si>
  <si>
    <t>GB II</t>
  </si>
  <si>
    <t>Herr Krüger</t>
  </si>
  <si>
    <t>Heumarkt 12</t>
  </si>
  <si>
    <t>50667</t>
  </si>
  <si>
    <t>Köln</t>
  </si>
  <si>
    <t>Kreishandwerkerschaft Solingen</t>
  </si>
  <si>
    <t>Heinestr. 5</t>
  </si>
  <si>
    <t>42651</t>
  </si>
  <si>
    <t>Solingen</t>
  </si>
  <si>
    <t>Schmitz</t>
  </si>
  <si>
    <t>Handwerkskammer Koblenz</t>
  </si>
  <si>
    <t>Herrn Schmitz</t>
  </si>
  <si>
    <t>Friedrich-Ebert-Ring 33</t>
  </si>
  <si>
    <t>56068</t>
  </si>
  <si>
    <t>Koblenz</t>
  </si>
  <si>
    <t>w</t>
  </si>
  <si>
    <t>Preis</t>
  </si>
  <si>
    <t>Doris</t>
  </si>
  <si>
    <t>Handwerkskammer Stuttgart</t>
  </si>
  <si>
    <t>Frau Ahlborn / Frau Späth / Frau Preis</t>
  </si>
  <si>
    <t>Heilbronner Str. 43</t>
  </si>
  <si>
    <t>70191</t>
  </si>
  <si>
    <t>Stuttgart</t>
  </si>
  <si>
    <t>Stockhusen</t>
  </si>
  <si>
    <t>IHK für Rheinhessen</t>
  </si>
  <si>
    <t>Geschäftsstelle Worms</t>
  </si>
  <si>
    <t>Herr Stockhusen / Frau Ludwig</t>
  </si>
  <si>
    <t>Rathenaustr. 20</t>
  </si>
  <si>
    <t>67547</t>
  </si>
  <si>
    <t>Worms</t>
  </si>
  <si>
    <t>Pohl</t>
  </si>
  <si>
    <t>Handwerkskammer Aachen</t>
  </si>
  <si>
    <t>Referat 6</t>
  </si>
  <si>
    <t>Herr Pohl / Herr Urban</t>
  </si>
  <si>
    <t>Sandkaulbach 21</t>
  </si>
  <si>
    <t>52062</t>
  </si>
  <si>
    <t>Aachen</t>
  </si>
  <si>
    <t>Albrecht</t>
  </si>
  <si>
    <t>Handwerkskammer für Oberfranken</t>
  </si>
  <si>
    <t>Herrn Albrecht</t>
  </si>
  <si>
    <t>Kerschensteinerstr. 7</t>
  </si>
  <si>
    <t>95448</t>
  </si>
  <si>
    <t>Bayreuth</t>
  </si>
  <si>
    <t>Sautter</t>
  </si>
  <si>
    <t>Thomas</t>
  </si>
  <si>
    <t>Kreishandwerkerschaft Reutlingen</t>
  </si>
  <si>
    <t>Ausbildungsabteilung</t>
  </si>
  <si>
    <t>Thomas Sautter</t>
  </si>
  <si>
    <t>Lindachstrasse 37</t>
  </si>
  <si>
    <t>72764</t>
  </si>
  <si>
    <t>Reutlingen</t>
  </si>
  <si>
    <t>Bank</t>
  </si>
  <si>
    <t>Referat Gesellenprüfung</t>
  </si>
  <si>
    <t>Herrn Bank</t>
  </si>
  <si>
    <t>Bismarckallee 6</t>
  </si>
  <si>
    <t>79098</t>
  </si>
  <si>
    <t>Freiburg</t>
  </si>
  <si>
    <t>Sitter</t>
  </si>
  <si>
    <t>Eva</t>
  </si>
  <si>
    <t>Handwerkskammer Karlsruhe</t>
  </si>
  <si>
    <t>Hauptabteilung III</t>
  </si>
  <si>
    <t>Frau Sitter</t>
  </si>
  <si>
    <t>Friedrichsplatz 4-5</t>
  </si>
  <si>
    <t>76133</t>
  </si>
  <si>
    <t>Karlsruhe</t>
  </si>
  <si>
    <t>Webersteig 3</t>
  </si>
  <si>
    <t>78462</t>
  </si>
  <si>
    <t>Konstanz</t>
  </si>
  <si>
    <t>Richter</t>
  </si>
  <si>
    <t>Handwerkskammer Ulm</t>
  </si>
  <si>
    <t>Abt. Berufsbildung</t>
  </si>
  <si>
    <t>Herr Richter / Frau Steiner</t>
  </si>
  <si>
    <t>Olgastr. 72</t>
  </si>
  <si>
    <t>89073</t>
  </si>
  <si>
    <t>Ulm</t>
  </si>
  <si>
    <t>Gößel</t>
  </si>
  <si>
    <t>Handwerkskammer Dresden</t>
  </si>
  <si>
    <t>Gesellen- und</t>
  </si>
  <si>
    <t>Abschlussprüfungswesen</t>
  </si>
  <si>
    <t>Frau Gößel</t>
  </si>
  <si>
    <t>Am Lagerplatz 8</t>
  </si>
  <si>
    <t>01099</t>
  </si>
  <si>
    <t>Dresden</t>
  </si>
  <si>
    <t>Schneck</t>
  </si>
  <si>
    <t>Handwerkskammer für</t>
  </si>
  <si>
    <t>Schwaben-Augsburg</t>
  </si>
  <si>
    <t>Abt. Berufsausbildung</t>
  </si>
  <si>
    <t>Frau Nadler / Herr Schneck</t>
  </si>
  <si>
    <t>Schmiedberg 4</t>
  </si>
  <si>
    <t>86152</t>
  </si>
  <si>
    <t>Augsburg</t>
  </si>
  <si>
    <t>Rüdiger</t>
  </si>
  <si>
    <t>Handwerkskammer Berlin</t>
  </si>
  <si>
    <t>Frau Rüdiger / Frau Schumann</t>
  </si>
  <si>
    <t>Blücherstr. 68</t>
  </si>
  <si>
    <t>10961</t>
  </si>
  <si>
    <t>Berlin</t>
  </si>
  <si>
    <t>Pfeifer</t>
  </si>
  <si>
    <t>Hans Jürgen</t>
  </si>
  <si>
    <t>Handwerkskammer Rhein-Main</t>
  </si>
  <si>
    <t>Herr Pfeifer / Frau Fischer</t>
  </si>
  <si>
    <t>Hindenburgstr. 1</t>
  </si>
  <si>
    <t>64295</t>
  </si>
  <si>
    <t>Darmstadt</t>
  </si>
  <si>
    <t>Körnig</t>
  </si>
  <si>
    <t>Handwerkskammer Lübeck</t>
  </si>
  <si>
    <t>Frau Körnig / Frau Rohde</t>
  </si>
  <si>
    <t>Breite Strasse 10-12</t>
  </si>
  <si>
    <t>23552</t>
  </si>
  <si>
    <t>Lübeck</t>
  </si>
  <si>
    <t>Sauer</t>
  </si>
  <si>
    <t>Handwerkskammer Mannheim</t>
  </si>
  <si>
    <t>- Rhein-Neckar-Odenwald -</t>
  </si>
  <si>
    <t>Frau Sauer / Herr Worzelberger</t>
  </si>
  <si>
    <t>B 1,1-2</t>
  </si>
  <si>
    <t>68159</t>
  </si>
  <si>
    <t>Mannheim</t>
  </si>
  <si>
    <t>Flexeder</t>
  </si>
  <si>
    <t>Kreishandwerkerschaft Passau</t>
  </si>
  <si>
    <t>Frau Flexeder / Herr Hoft</t>
  </si>
  <si>
    <t>Nikolaistr. 10</t>
  </si>
  <si>
    <t>94032</t>
  </si>
  <si>
    <t>Passau</t>
  </si>
  <si>
    <t>Pfeil</t>
  </si>
  <si>
    <t>Kreishandwerkerschaft</t>
  </si>
  <si>
    <t>Regensburg</t>
  </si>
  <si>
    <t>Frau Pfeil</t>
  </si>
  <si>
    <t>Ditthornstr. 10</t>
  </si>
  <si>
    <t>93055</t>
  </si>
  <si>
    <t>Krabbes</t>
  </si>
  <si>
    <t>Harald</t>
  </si>
  <si>
    <t>Handwerkskammer zu Leipzig</t>
  </si>
  <si>
    <t>Gesellenprüfungswesen</t>
  </si>
  <si>
    <t>Herr Winkler / Herr  Krabbes</t>
  </si>
  <si>
    <t>Dresdener Straße 11/13</t>
  </si>
  <si>
    <t>04103</t>
  </si>
  <si>
    <t>Leipzig</t>
  </si>
  <si>
    <t>Stratmann</t>
  </si>
  <si>
    <t>Kreishandwerkerschaft Steinfurt</t>
  </si>
  <si>
    <t>Geschäftsst. Rheine</t>
  </si>
  <si>
    <t>Frau Stratmann</t>
  </si>
  <si>
    <t>Laugestr. 51</t>
  </si>
  <si>
    <t>48431</t>
  </si>
  <si>
    <t>Rheine</t>
  </si>
  <si>
    <t>Köhn</t>
  </si>
  <si>
    <t>Trier-Saarburg</t>
  </si>
  <si>
    <t>Herr Köhn / Frau Linzmeier</t>
  </si>
  <si>
    <t>Loebstraße 18</t>
  </si>
  <si>
    <t>54292</t>
  </si>
  <si>
    <t>Trier</t>
  </si>
  <si>
    <t>Rau</t>
  </si>
  <si>
    <t>Karla</t>
  </si>
  <si>
    <t>Drucker-Innung Westthüringen</t>
  </si>
  <si>
    <t>Druckerei Kuhn</t>
  </si>
  <si>
    <t>Frau Rau / Frau Weihrich</t>
  </si>
  <si>
    <t>Bernhardstr. 43</t>
  </si>
  <si>
    <t>99501</t>
  </si>
  <si>
    <t>Apolda</t>
  </si>
  <si>
    <t>Handwerkskammer Südthüringen</t>
  </si>
  <si>
    <t>Rosa-Luxemburg-Str. 9</t>
  </si>
  <si>
    <t>98527</t>
  </si>
  <si>
    <t>Suhl</t>
  </si>
  <si>
    <t>Scheidt</t>
  </si>
  <si>
    <t>Kreihandwerkerschaft Aachen</t>
  </si>
  <si>
    <t>Frau Scheidt</t>
  </si>
  <si>
    <t>Heinrichsallee 72</t>
  </si>
  <si>
    <t>Senge</t>
  </si>
  <si>
    <t>Kreishandwerkschaft</t>
  </si>
  <si>
    <t>Hochsauerland</t>
  </si>
  <si>
    <t>Geschäftst. Olsberg</t>
  </si>
  <si>
    <t>Frau Senge</t>
  </si>
  <si>
    <t>Kolpingstr. 3</t>
  </si>
  <si>
    <t>59939</t>
  </si>
  <si>
    <t>Olsberg</t>
  </si>
  <si>
    <t>Pfromm</t>
  </si>
  <si>
    <t>Sylvia</t>
  </si>
  <si>
    <t>Handwerkskammer Düsseldorf</t>
  </si>
  <si>
    <t>Prüfungsabt. IV-21.5</t>
  </si>
  <si>
    <t>Frau Pfromm / Frau Schubert</t>
  </si>
  <si>
    <t>Georg-Schulhoff-Platz 1</t>
  </si>
  <si>
    <t>40221</t>
  </si>
  <si>
    <t>Düsseldorf</t>
  </si>
  <si>
    <t>Nowak</t>
  </si>
  <si>
    <t>Handwerkskammer Erfurt</t>
  </si>
  <si>
    <t>Aus- und Weiterbildung</t>
  </si>
  <si>
    <t>Herr Nowak / Frau Schonert</t>
  </si>
  <si>
    <t>Fischmarkt 13-16</t>
  </si>
  <si>
    <t>99084</t>
  </si>
  <si>
    <t>Erfurt</t>
  </si>
  <si>
    <t>Buscher</t>
  </si>
  <si>
    <t>Kreishandwerkerschaft Essen</t>
  </si>
  <si>
    <t>Prüfungsabteilung</t>
  </si>
  <si>
    <t>Herr Buscher</t>
  </si>
  <si>
    <t>Katzenbruchstr. 71</t>
  </si>
  <si>
    <t>45141</t>
  </si>
  <si>
    <t>Essen</t>
  </si>
  <si>
    <t>Handwerkskammer Halle</t>
  </si>
  <si>
    <t>Abteilung Bildung</t>
  </si>
  <si>
    <t>Graefstr. 24</t>
  </si>
  <si>
    <t>06110</t>
  </si>
  <si>
    <t>Halle</t>
  </si>
  <si>
    <t>Lunckshausen</t>
  </si>
  <si>
    <t>Handwerkskammer Hamburg</t>
  </si>
  <si>
    <t>Buchbinderinnung Hamburg</t>
  </si>
  <si>
    <t>Frau Lunckshausen</t>
  </si>
  <si>
    <t>Holstenwall 12</t>
  </si>
  <si>
    <t>20355</t>
  </si>
  <si>
    <t>Hamburg</t>
  </si>
  <si>
    <t>Haß</t>
  </si>
  <si>
    <t>Handwerkskammer Hannover</t>
  </si>
  <si>
    <t>Buchbinder-Innung</t>
  </si>
  <si>
    <t>Frau Haß</t>
  </si>
  <si>
    <t>Berliner Allee 17</t>
  </si>
  <si>
    <t>30175</t>
  </si>
  <si>
    <t>Hannover</t>
  </si>
  <si>
    <t>Koschig</t>
  </si>
  <si>
    <t>Kreishandwerkerschaft Göttingen</t>
  </si>
  <si>
    <t>Frau Koschig</t>
  </si>
  <si>
    <t>Reinhäuser Landstr. 9</t>
  </si>
  <si>
    <t>37083</t>
  </si>
  <si>
    <t>Göttingen</t>
  </si>
  <si>
    <t>Stodolski</t>
  </si>
  <si>
    <t>Barbara</t>
  </si>
  <si>
    <t>Handwerkskammer Kassel</t>
  </si>
  <si>
    <t>Frau Barbara Stodolski</t>
  </si>
  <si>
    <t>Scheidemannplatz 2</t>
  </si>
  <si>
    <t>34117</t>
  </si>
  <si>
    <t>Kassel</t>
  </si>
  <si>
    <t>Sabock</t>
  </si>
  <si>
    <t>Kreishandwerkerschaft Mittelrhein</t>
  </si>
  <si>
    <t>Frau Sabock</t>
  </si>
  <si>
    <t>Hoevelstr. 19</t>
  </si>
  <si>
    <t>56073</t>
  </si>
  <si>
    <t>Handwerkskammer Magdeburg</t>
  </si>
  <si>
    <t>Humboldtstr. 16</t>
  </si>
  <si>
    <t>39112</t>
  </si>
  <si>
    <t>Magdeburg</t>
  </si>
  <si>
    <t>Haßdenteufel</t>
  </si>
  <si>
    <t>Erwin</t>
  </si>
  <si>
    <t>Handwerkskammer Rheinhessen</t>
  </si>
  <si>
    <t>Herr Haßdenteufel / Frau Gemmer</t>
  </si>
  <si>
    <t>Dagobertstraße 2</t>
  </si>
  <si>
    <t>55116</t>
  </si>
  <si>
    <t>Mainz</t>
  </si>
  <si>
    <t>Frick</t>
  </si>
  <si>
    <t>Roland</t>
  </si>
  <si>
    <t>Gesellenprüfungsausschuss der Buchbinder-Innung</t>
  </si>
  <si>
    <t>München/Oberbayern</t>
  </si>
  <si>
    <t>Herr Frick</t>
  </si>
  <si>
    <t>Isarstr. 2</t>
  </si>
  <si>
    <t>85356</t>
  </si>
  <si>
    <t>Freising</t>
  </si>
  <si>
    <t>Schröder</t>
  </si>
  <si>
    <t>Kreishandwerkschaft Münster</t>
  </si>
  <si>
    <t>Herrn Festing</t>
  </si>
  <si>
    <t>Frau Schröder / Herrn Festing</t>
  </si>
  <si>
    <t>Ossenkampstiege 111</t>
  </si>
  <si>
    <t>48163</t>
  </si>
  <si>
    <t>Pflaum</t>
  </si>
  <si>
    <t>Handwerkskammer für Mittelfranken</t>
  </si>
  <si>
    <t>Abt. II/3</t>
  </si>
  <si>
    <t>Herr Pflaum</t>
  </si>
  <si>
    <t>Sulzbacher Str. 11-15</t>
  </si>
  <si>
    <t>90489</t>
  </si>
  <si>
    <t>Nürnberg</t>
  </si>
  <si>
    <t>Möhringer</t>
  </si>
  <si>
    <t>Julia</t>
  </si>
  <si>
    <t>Handwerkskammer des</t>
  </si>
  <si>
    <t>Saarlandes</t>
  </si>
  <si>
    <t>Frau Julia Möhringer</t>
  </si>
  <si>
    <t>Hohenzollernstr. 47-49</t>
  </si>
  <si>
    <t>66117</t>
  </si>
  <si>
    <t>Saarbrücken</t>
  </si>
  <si>
    <t>Kuhlmann</t>
  </si>
  <si>
    <t>Peter</t>
  </si>
  <si>
    <t>Bezirksregierung Hannover</t>
  </si>
  <si>
    <t>Dez. 207</t>
  </si>
  <si>
    <t>Herr Peter Kuhlmann persönlich</t>
  </si>
  <si>
    <t>Am Waterlooplatz 11</t>
  </si>
  <si>
    <t>30169</t>
  </si>
  <si>
    <t>Witt</t>
  </si>
  <si>
    <t>Dietmar</t>
  </si>
  <si>
    <t>Bundesverwaltungsamt Köln</t>
  </si>
  <si>
    <t>AZ: V5 - 37.462 II A2</t>
  </si>
  <si>
    <t>Herr Witt</t>
  </si>
  <si>
    <t>Barbarastrasse 1</t>
  </si>
  <si>
    <t>50735</t>
  </si>
  <si>
    <t>Oster</t>
  </si>
  <si>
    <t>Manfred</t>
  </si>
  <si>
    <t>Landesvermessungsamt NRW</t>
  </si>
  <si>
    <t>Fachbereichsleiter Topographische Karten, Auftragskarten</t>
  </si>
  <si>
    <t>Herr Dipl.-Ing. Oster</t>
  </si>
  <si>
    <t>Dipl.-Ing.</t>
  </si>
  <si>
    <t>Muffendorfer Str. 19-21</t>
  </si>
  <si>
    <t>53177</t>
  </si>
  <si>
    <t>Bonn</t>
  </si>
  <si>
    <t>Reichel</t>
  </si>
  <si>
    <t>Thüringer Landesvermessungsamt</t>
  </si>
  <si>
    <t>Herr Reichel</t>
  </si>
  <si>
    <t>Höhenwindenstr. 13 A</t>
  </si>
  <si>
    <t>99086</t>
  </si>
  <si>
    <t>Drautsch</t>
  </si>
  <si>
    <t>Drucker-Innung Südthüringen</t>
  </si>
  <si>
    <t>Gesellenprüfungsausschuss</t>
  </si>
  <si>
    <t>Satz+Druck</t>
  </si>
  <si>
    <t>Herr Drautsch</t>
  </si>
  <si>
    <t>Kirchgasse 7</t>
  </si>
  <si>
    <t>Borhegyi</t>
  </si>
  <si>
    <t>Buchbinder- und</t>
  </si>
  <si>
    <t>Drucker-Innung Köln</t>
  </si>
  <si>
    <t>Frau Borhegyi</t>
  </si>
  <si>
    <t>Frankenwerft 35</t>
  </si>
  <si>
    <t>Schilling</t>
  </si>
  <si>
    <t>Fachprüfungsausschuss der Buchbinder-Innung Frankfurt/M.</t>
  </si>
  <si>
    <t>Herr Schilling</t>
  </si>
  <si>
    <t>Eckenheimer Landstraße 34</t>
  </si>
  <si>
    <t>60318</t>
  </si>
  <si>
    <t>Frankfurt a.M.</t>
  </si>
  <si>
    <t>John</t>
  </si>
  <si>
    <t>Handwerkskammer Bremen (BFZ)</t>
  </si>
  <si>
    <t>Referat Ausbildung -IV-</t>
  </si>
  <si>
    <t>Frau John</t>
  </si>
  <si>
    <t>Ansgaritorstraße 24/Gewerbehaus</t>
  </si>
  <si>
    <t>28195</t>
  </si>
  <si>
    <t>Bremen</t>
  </si>
  <si>
    <t>Zintel</t>
  </si>
  <si>
    <t>Theo</t>
  </si>
  <si>
    <t>Bundesverband Druck und Medien</t>
  </si>
  <si>
    <t>Abteilung Bildungspolitik</t>
  </si>
  <si>
    <t>AE Mediengestalter für Digital-und Printmedien (Medienberatung)</t>
  </si>
  <si>
    <t>Postfach 18 69</t>
  </si>
  <si>
    <t>65008</t>
  </si>
  <si>
    <t>Wiesbaden</t>
  </si>
  <si>
    <t>Handwerkskammer Arnsberg</t>
  </si>
  <si>
    <t>Brückenplatz 1</t>
  </si>
  <si>
    <t>59821</t>
  </si>
  <si>
    <t>Arnsberg</t>
  </si>
  <si>
    <t>Zepp</t>
  </si>
  <si>
    <t>Heinrich-W.</t>
  </si>
  <si>
    <t>Berlin-Brandenburg</t>
  </si>
  <si>
    <t>Herr Zepp / Herr Liebig</t>
  </si>
  <si>
    <t>Am Schillertheater 2</t>
  </si>
  <si>
    <t>10625</t>
  </si>
  <si>
    <t>Handwerkskammer Braunschweig</t>
  </si>
  <si>
    <t>Burgplatz 2 und 2 A</t>
  </si>
  <si>
    <t>38100</t>
  </si>
  <si>
    <t>Braunschweig</t>
  </si>
  <si>
    <t>Handwerkskammer Coburg</t>
  </si>
  <si>
    <t>Hinterer Floßanger 6</t>
  </si>
  <si>
    <t>96540</t>
  </si>
  <si>
    <t>Coburg</t>
  </si>
  <si>
    <t>Strauß</t>
  </si>
  <si>
    <t>Handwerkskammer Cottbus</t>
  </si>
  <si>
    <t>Ausbildungsförderung</t>
  </si>
  <si>
    <t>Herrn Strauß</t>
  </si>
  <si>
    <t>Altmarkt 17</t>
  </si>
  <si>
    <t>03046</t>
  </si>
  <si>
    <t>Cottbus</t>
  </si>
  <si>
    <t>Handwerkskammer Dortmund</t>
  </si>
  <si>
    <t>Reinoldistr. 7-9</t>
  </si>
  <si>
    <t>44135</t>
  </si>
  <si>
    <t>Dortmund</t>
  </si>
  <si>
    <t>Zithier</t>
  </si>
  <si>
    <t>Handwerkskammer Frankfur/Oder</t>
  </si>
  <si>
    <t>Herr Zithier</t>
  </si>
  <si>
    <t>Bahnhofstr. 12</t>
  </si>
  <si>
    <t>15230</t>
  </si>
  <si>
    <t>Frankfurt/Oder</t>
  </si>
  <si>
    <t>Handwerkskammer Hildesheim</t>
  </si>
  <si>
    <t>Abt. Berufsildung</t>
  </si>
  <si>
    <t>Braunschweigerstr. 53</t>
  </si>
  <si>
    <t>31134</t>
  </si>
  <si>
    <t>Hildesheim</t>
  </si>
  <si>
    <t>Petschick</t>
  </si>
  <si>
    <t>Ostmecklenburg-Vorpommern</t>
  </si>
  <si>
    <t>Sitz Neubrandenburg</t>
  </si>
  <si>
    <t>Herrn Petschick</t>
  </si>
  <si>
    <t>Friedrich-Engels-Ring 11</t>
  </si>
  <si>
    <t>17033</t>
  </si>
  <si>
    <t>Neubrandenburg</t>
  </si>
  <si>
    <t>Willke</t>
  </si>
  <si>
    <t>Handwerkskammer Oldenburg</t>
  </si>
  <si>
    <t>Herrn Willke</t>
  </si>
  <si>
    <t>Theaterwall 32</t>
  </si>
  <si>
    <t>26122</t>
  </si>
  <si>
    <t>Oldenburg</t>
  </si>
  <si>
    <t>Müller</t>
  </si>
  <si>
    <t>Handwerkskammer Potsdam</t>
  </si>
  <si>
    <t>Referat Bildung</t>
  </si>
  <si>
    <t>Frau Müller</t>
  </si>
  <si>
    <t>Charlottenstr. 34-36</t>
  </si>
  <si>
    <t>14467</t>
  </si>
  <si>
    <t>Potsdam</t>
  </si>
  <si>
    <t>Goller</t>
  </si>
  <si>
    <t>Karl-Heinz</t>
  </si>
  <si>
    <t>Handwerkskammer Reutlingen</t>
  </si>
  <si>
    <t>Karl-Heinz Goller</t>
  </si>
  <si>
    <t>Hindenburgstr. 58</t>
  </si>
  <si>
    <t>72762</t>
  </si>
  <si>
    <t>Handwerkskammer Schwerin</t>
  </si>
  <si>
    <t>Friedensstraße 4 A</t>
  </si>
  <si>
    <t>19053</t>
  </si>
  <si>
    <t>Schwerin</t>
  </si>
  <si>
    <t>Handwerkskammer für Ostfriesland</t>
  </si>
  <si>
    <t>Straße des Handwerks 2</t>
  </si>
  <si>
    <t>26603</t>
  </si>
  <si>
    <t>Aurich</t>
  </si>
  <si>
    <t>Handwerkskammer der Pfalz</t>
  </si>
  <si>
    <t>Am Altenhof 15</t>
  </si>
  <si>
    <t>67655</t>
  </si>
  <si>
    <t>Kaiserslautern</t>
  </si>
  <si>
    <t>Lüneburg-Stade</t>
  </si>
  <si>
    <t>Friedensstr. 6</t>
  </si>
  <si>
    <t>21335</t>
  </si>
  <si>
    <t>Lüneburg</t>
  </si>
  <si>
    <t>Hauptverwaltungssitz</t>
  </si>
  <si>
    <t>Schwaaner Landstr. 8</t>
  </si>
  <si>
    <t>18055</t>
  </si>
  <si>
    <t>Rostock</t>
  </si>
  <si>
    <t>Handwerkskammer Wiesbaden</t>
  </si>
  <si>
    <t>Bahnhofstr. 63</t>
  </si>
  <si>
    <t>65185</t>
  </si>
  <si>
    <t>Dirks</t>
  </si>
  <si>
    <t>Bildungszentrum</t>
  </si>
  <si>
    <t>Frau Dirks</t>
  </si>
  <si>
    <t>Echelmeyerstr. 1-2</t>
  </si>
  <si>
    <t>Breuer</t>
  </si>
  <si>
    <t>IHK Aachen</t>
  </si>
  <si>
    <t>Herr Breuer / Frau Rossbruch</t>
  </si>
  <si>
    <t>Theaterstr. 6-10</t>
  </si>
  <si>
    <t>Rademacher</t>
  </si>
  <si>
    <t>Angela</t>
  </si>
  <si>
    <t>IHK Arnsberg</t>
  </si>
  <si>
    <t>Angela Rademacher / Frau Spieker</t>
  </si>
  <si>
    <t xml:space="preserve">Königstraße 18-20 </t>
  </si>
  <si>
    <t>Koble</t>
  </si>
  <si>
    <t>IHK Aschaffenburg</t>
  </si>
  <si>
    <t>Herrn Gries/Frau Koble</t>
  </si>
  <si>
    <t>Kerschensteinerstr. 9</t>
  </si>
  <si>
    <t>63741</t>
  </si>
  <si>
    <t>Aschaffenburg</t>
  </si>
  <si>
    <t>Sacher</t>
  </si>
  <si>
    <t>IHK für Augsburg und Schwaben</t>
  </si>
  <si>
    <t>Herr Sacher / Frau Gabriele Kraus</t>
  </si>
  <si>
    <t>Stettenstr. 1 und 3</t>
  </si>
  <si>
    <t>86150</t>
  </si>
  <si>
    <t>Greißinger</t>
  </si>
  <si>
    <t>IHK Bayreuth</t>
  </si>
  <si>
    <t>Doris Geißinger / Frau Wirth</t>
  </si>
  <si>
    <t>Bahnhofstr. 25 - 27</t>
  </si>
  <si>
    <t>95444</t>
  </si>
  <si>
    <t>Herrmann</t>
  </si>
  <si>
    <t>Stephanie</t>
  </si>
  <si>
    <t>IHK Berlin</t>
  </si>
  <si>
    <t>Stefan Mathews/Stephanie Herrmann</t>
  </si>
  <si>
    <t>Hardenbergstr. 16-18</t>
  </si>
  <si>
    <t>10623</t>
  </si>
  <si>
    <t>Gößling</t>
  </si>
  <si>
    <t>IHK Ostwestfalen zu Bielefeld</t>
  </si>
  <si>
    <t>Herr Gößling / Frau Christoph</t>
  </si>
  <si>
    <t>Elsa-Brändström-Str. 1-3</t>
  </si>
  <si>
    <t>33602</t>
  </si>
  <si>
    <t>Bielefeld</t>
  </si>
  <si>
    <t>IHK Ostwestfalen</t>
  </si>
  <si>
    <t>Zwgst. Paderborn</t>
  </si>
  <si>
    <t>Gierswall 4</t>
  </si>
  <si>
    <t>33102</t>
  </si>
  <si>
    <t>Paderborn</t>
  </si>
  <si>
    <t>Leindecker-Kaysler</t>
  </si>
  <si>
    <t>Ute</t>
  </si>
  <si>
    <t>IHK Bochum</t>
  </si>
  <si>
    <t>Ute Leindecker-Kaysler / Frank Schramm</t>
  </si>
  <si>
    <t>Ostring 30-32</t>
  </si>
  <si>
    <t>44787</t>
  </si>
  <si>
    <t>Bochum</t>
  </si>
  <si>
    <t>Patten</t>
  </si>
  <si>
    <t>IHK Bonn/Rhein-Sieg</t>
  </si>
  <si>
    <t>Herr Patten / Herr Schniewer</t>
  </si>
  <si>
    <t>Bonner Talweg 17</t>
  </si>
  <si>
    <t>53113</t>
  </si>
  <si>
    <t>Schaberick-Heck</t>
  </si>
  <si>
    <t>IHK Braunschweig</t>
  </si>
  <si>
    <t>Frau Helena Schneider / Herr Schaberick-Heck</t>
  </si>
  <si>
    <t>Brabandtstr. 11</t>
  </si>
  <si>
    <t>Marzog</t>
  </si>
  <si>
    <t>Jürgen</t>
  </si>
  <si>
    <t>Handelskammer Bremen</t>
  </si>
  <si>
    <t>Herr Jürgen Marzog/Herr Trotz</t>
  </si>
  <si>
    <t>Hinter dem Schütting 8</t>
  </si>
  <si>
    <t>Baaken</t>
  </si>
  <si>
    <t>Gerd</t>
  </si>
  <si>
    <t>IHK Bremerhaven</t>
  </si>
  <si>
    <t>Gerd Baaken / Britta Elsmann</t>
  </si>
  <si>
    <t>Friedrich-Ebert-Straße 6</t>
  </si>
  <si>
    <t>27570</t>
  </si>
  <si>
    <t>Bremerhaven</t>
  </si>
  <si>
    <t>Kissing</t>
  </si>
  <si>
    <t>Rainer</t>
  </si>
  <si>
    <t>IHK Coburg</t>
  </si>
  <si>
    <t>Herr Kissing / Frau Knonsalla</t>
  </si>
  <si>
    <t>Schloßplatz  5</t>
  </si>
  <si>
    <t>96450</t>
  </si>
  <si>
    <t>Muther</t>
  </si>
  <si>
    <t>Andrea</t>
  </si>
  <si>
    <t>IHK Darmstadt</t>
  </si>
  <si>
    <t>Frau Muther / Frau Müller</t>
  </si>
  <si>
    <t>Rheinstr. 89</t>
  </si>
  <si>
    <t>Meier</t>
  </si>
  <si>
    <t>Rudolf</t>
  </si>
  <si>
    <t>IHK Lippe zu Detmold</t>
  </si>
  <si>
    <t>Herr Meier / Frau Seifert</t>
  </si>
  <si>
    <t>Leonardo-da-Vinci-Weg 2</t>
  </si>
  <si>
    <t>32760</t>
  </si>
  <si>
    <t>Detmold</t>
  </si>
  <si>
    <t>Keller</t>
  </si>
  <si>
    <t>IHK Dillenburg und Wetzlar</t>
  </si>
  <si>
    <t>Herr Keller</t>
  </si>
  <si>
    <t>Am Nebelsberg 1</t>
  </si>
  <si>
    <t>35683</t>
  </si>
  <si>
    <t>Dillenburg</t>
  </si>
  <si>
    <t>Brinkhoff</t>
  </si>
  <si>
    <t>Monika</t>
  </si>
  <si>
    <t>IHK Dortmund</t>
  </si>
  <si>
    <t>Frau Brinkhoff / Herr Waltermann</t>
  </si>
  <si>
    <t>Märkische Str. 120</t>
  </si>
  <si>
    <t>44141</t>
  </si>
  <si>
    <t>Jansen</t>
  </si>
  <si>
    <t>IHK Düsseldorf</t>
  </si>
  <si>
    <t>Frau Jansen / Frau Prill</t>
  </si>
  <si>
    <t>Ernst-Schneider-Platz 1</t>
  </si>
  <si>
    <t>40212</t>
  </si>
  <si>
    <t>Brandt</t>
  </si>
  <si>
    <t>Uwe</t>
  </si>
  <si>
    <t>IHK Düsseldorf, Zweigst. Velbert</t>
  </si>
  <si>
    <t>Uwe Brandt / Ilona Kotthaus</t>
  </si>
  <si>
    <t>Nedderstr. 6</t>
  </si>
  <si>
    <t>42551</t>
  </si>
  <si>
    <t>Velbert</t>
  </si>
  <si>
    <t>Wermke</t>
  </si>
  <si>
    <t>Robert</t>
  </si>
  <si>
    <t>IHK Duisburg</t>
  </si>
  <si>
    <t>Frau Heike Jacob / Herrn Robert Wermke</t>
  </si>
  <si>
    <t>Mercatorstr. 22/24</t>
  </si>
  <si>
    <t>47051</t>
  </si>
  <si>
    <t>Duisburg</t>
  </si>
  <si>
    <t>Kahmann</t>
  </si>
  <si>
    <t>Alide</t>
  </si>
  <si>
    <t>IHK für Ostfriesland und</t>
  </si>
  <si>
    <t>Papenburg</t>
  </si>
  <si>
    <t>Alide Kahmann / Anja Boomgaarden</t>
  </si>
  <si>
    <t>Ringstr. 4</t>
  </si>
  <si>
    <t>26721</t>
  </si>
  <si>
    <t>Emden</t>
  </si>
  <si>
    <t>Dammenhayn</t>
  </si>
  <si>
    <t>IHK Essen</t>
  </si>
  <si>
    <t>Herr Dammenhayn / Frau Lakatos</t>
  </si>
  <si>
    <t>Am Waldthausenpark 2</t>
  </si>
  <si>
    <t>45127</t>
  </si>
  <si>
    <t>Erler</t>
  </si>
  <si>
    <t>Peggy</t>
  </si>
  <si>
    <t>IHK Südwestsachsen</t>
  </si>
  <si>
    <t>Chemnitz-Plauen-Zwickau</t>
  </si>
  <si>
    <t>Geschäftsstelle Bildung</t>
  </si>
  <si>
    <t>Frau  Erler / Frau Scholta</t>
  </si>
  <si>
    <t>Straße der Nationen 25</t>
  </si>
  <si>
    <t>09111</t>
  </si>
  <si>
    <t>Chemnitz</t>
  </si>
  <si>
    <t>Liebsch</t>
  </si>
  <si>
    <t>Herr Liebsch / Frau Tille</t>
  </si>
  <si>
    <t>Friedensstr. 32</t>
  </si>
  <si>
    <t>08523</t>
  </si>
  <si>
    <t>Plauen</t>
  </si>
  <si>
    <t>Karin</t>
  </si>
  <si>
    <t>IHK Zwickau</t>
  </si>
  <si>
    <t>Frau Müller / Herr Leupold</t>
  </si>
  <si>
    <t>Äussere Schneeberger-Str. 34</t>
  </si>
  <si>
    <t>08056</t>
  </si>
  <si>
    <t>Zwickau</t>
  </si>
  <si>
    <t>Astrup</t>
  </si>
  <si>
    <t>IHK Flensburg</t>
  </si>
  <si>
    <t>Herrn Astrup / Herrn Bahnsen / Frau Lohf</t>
  </si>
  <si>
    <t>Heinrichstr. 34</t>
  </si>
  <si>
    <t>24937</t>
  </si>
  <si>
    <t>Flensburg</t>
  </si>
  <si>
    <t>Röder</t>
  </si>
  <si>
    <t>IHK Frankfurt am Main</t>
  </si>
  <si>
    <t>Technische  Aufgabenstelle</t>
  </si>
  <si>
    <t xml:space="preserve"> Birgit Gutberlet / Robert Röder</t>
  </si>
  <si>
    <t>Börsenplatz 4</t>
  </si>
  <si>
    <t>60313</t>
  </si>
  <si>
    <t>Frankfurt</t>
  </si>
  <si>
    <t>Uhl</t>
  </si>
  <si>
    <t>Georg</t>
  </si>
  <si>
    <t>IHK Freiburg, Südlicher Oberrhein</t>
  </si>
  <si>
    <t>Herrn Uhl / Frau Häs</t>
  </si>
  <si>
    <t>Schnewlinstr. 11-13</t>
  </si>
  <si>
    <t>IHK Südlicher Oberrhein</t>
  </si>
  <si>
    <t>Hgst. Lahr</t>
  </si>
  <si>
    <t>Herr Uhl / Herr Merle</t>
  </si>
  <si>
    <t>Lotzbeckstr. 31</t>
  </si>
  <si>
    <t>77933</t>
  </si>
  <si>
    <t>Lahr</t>
  </si>
  <si>
    <t>Gerbeth</t>
  </si>
  <si>
    <t>IHK Fulda</t>
  </si>
  <si>
    <t xml:space="preserve"> Abt. Gewerb. Prüfungswesen</t>
  </si>
  <si>
    <t>Herr Gerbeth / Frau Gutberlet</t>
  </si>
  <si>
    <t>Heinrichstr. 8</t>
  </si>
  <si>
    <t>36037</t>
  </si>
  <si>
    <t>Fulda</t>
  </si>
  <si>
    <t>Thiel</t>
  </si>
  <si>
    <t>Werner</t>
  </si>
  <si>
    <t>IHK Gießen-Friedberg</t>
  </si>
  <si>
    <t>Herr Thiel / Frau Felchle</t>
  </si>
  <si>
    <t>Neuenweg 16 - 4. Stock (Gebäude Sparkasse)</t>
  </si>
  <si>
    <t>35390</t>
  </si>
  <si>
    <t>Gießen</t>
  </si>
  <si>
    <t>Brohl</t>
  </si>
  <si>
    <t>Mathias</t>
  </si>
  <si>
    <t>IHK Hagen</t>
  </si>
  <si>
    <t>Herr Brohl / Frau Monkos</t>
  </si>
  <si>
    <t>Bahnhofstr. 18</t>
  </si>
  <si>
    <t>58095</t>
  </si>
  <si>
    <t>Hagen</t>
  </si>
  <si>
    <t>Steinkrauß</t>
  </si>
  <si>
    <t>Susanne</t>
  </si>
  <si>
    <t>Handelskammer Hamburg</t>
  </si>
  <si>
    <t>Technische Berufsbildung</t>
  </si>
  <si>
    <t>Susanne Steinkrauß / Uwe Lebhold</t>
  </si>
  <si>
    <t>Adolphsplatz 1</t>
  </si>
  <si>
    <t>20457</t>
  </si>
  <si>
    <t>Judas</t>
  </si>
  <si>
    <t>Lore</t>
  </si>
  <si>
    <t>IHK Hanau-Gelnhausen-Schlüchtern</t>
  </si>
  <si>
    <t>Frau Judas / Herr Malkbartsch</t>
  </si>
  <si>
    <t>Am Pedro-Jung-Park 14</t>
  </si>
  <si>
    <t>63450</t>
  </si>
  <si>
    <t>Hanau</t>
  </si>
  <si>
    <t>Helbrecht</t>
  </si>
  <si>
    <t>Detlef</t>
  </si>
  <si>
    <t>IHK Hannover-Hildesheim</t>
  </si>
  <si>
    <t>Herr Helbrecht / Frau Winkler</t>
  </si>
  <si>
    <t>Schiffgraben 49</t>
  </si>
  <si>
    <t>Wecke</t>
  </si>
  <si>
    <t>Petra</t>
  </si>
  <si>
    <t>IHK Cottbus</t>
  </si>
  <si>
    <t>Frau Wecke / Herr Henze</t>
  </si>
  <si>
    <t>Goethestr. 1</t>
  </si>
  <si>
    <t>Häußler</t>
  </si>
  <si>
    <t>IHK Ostwürttemberg</t>
  </si>
  <si>
    <t>Frau  Abidi / Herr Häußler</t>
  </si>
  <si>
    <t>Ludwig-Erhard-Straße 1</t>
  </si>
  <si>
    <t>89520</t>
  </si>
  <si>
    <t>Heidenheim</t>
  </si>
  <si>
    <t>Herkle</t>
  </si>
  <si>
    <t>IHK Heilbronn-Franken</t>
  </si>
  <si>
    <t>Abt. V</t>
  </si>
  <si>
    <t>Frau Gysin /Herr Herkle</t>
  </si>
  <si>
    <t>Ferdinand-Braun-Straße 20</t>
  </si>
  <si>
    <t>74074</t>
  </si>
  <si>
    <t>Spielhagen</t>
  </si>
  <si>
    <t>IHK Mittlerer Niederrhein Krefeld-</t>
  </si>
  <si>
    <t>Mönchengladbach-Neuss</t>
  </si>
  <si>
    <t>Frau Spielhagen / Frau Mester</t>
  </si>
  <si>
    <t>Nordwall 39</t>
  </si>
  <si>
    <t>47798</t>
  </si>
  <si>
    <t>Krefeld</t>
  </si>
  <si>
    <t>Förster</t>
  </si>
  <si>
    <t>IHK Mittlerer Niederrhein</t>
  </si>
  <si>
    <t>HgST Mönchengladbach</t>
  </si>
  <si>
    <t>Frau Förster / Herr Nowack</t>
  </si>
  <si>
    <t>Bismarkstr. 109</t>
  </si>
  <si>
    <t>41061</t>
  </si>
  <si>
    <t>Mönchengladbach</t>
  </si>
  <si>
    <t>Liebrecht</t>
  </si>
  <si>
    <t>Kerstin</t>
  </si>
  <si>
    <t>IHK Mittlerer Niederrhein Neuss</t>
  </si>
  <si>
    <t>Frau Liebrecht / Frau Althaus</t>
  </si>
  <si>
    <t>Friedrichstraße 40</t>
  </si>
  <si>
    <t>41460</t>
  </si>
  <si>
    <t>Neuss</t>
  </si>
  <si>
    <t>Modery</t>
  </si>
  <si>
    <t>Christina</t>
  </si>
  <si>
    <t>IHK Karlsruhe</t>
  </si>
  <si>
    <t>Frau Modery / Frau Hartmann</t>
  </si>
  <si>
    <t>Lammstr. 13-17</t>
  </si>
  <si>
    <t>Reuscher</t>
  </si>
  <si>
    <t>Jörg</t>
  </si>
  <si>
    <t>IHK Kassel</t>
  </si>
  <si>
    <t>Anke Pfeifer / Herr Leiss</t>
  </si>
  <si>
    <t>Kurfürstenstraße 9</t>
  </si>
  <si>
    <t>Hertlein</t>
  </si>
  <si>
    <t>IHK Kiel</t>
  </si>
  <si>
    <t>Herr Hertlein / Frau Röschke</t>
  </si>
  <si>
    <t>Lorentzendamm 24</t>
  </si>
  <si>
    <t>24103</t>
  </si>
  <si>
    <t>Kiel</t>
  </si>
  <si>
    <t>Zimmermann</t>
  </si>
  <si>
    <t>IHK Kiel, Zweigstelle Elmshorn</t>
  </si>
  <si>
    <t>Herr Zimmermann / Frau Haupt</t>
  </si>
  <si>
    <t>Kaltenweide 6</t>
  </si>
  <si>
    <t>25335</t>
  </si>
  <si>
    <t>Elmshorn</t>
  </si>
  <si>
    <t>Fuchs</t>
  </si>
  <si>
    <t>Manuela</t>
  </si>
  <si>
    <t>IHK zu Koblenz</t>
  </si>
  <si>
    <t>Manuela Fuchs / Andreas Wissa</t>
  </si>
  <si>
    <t>Schlossstraße 2</t>
  </si>
  <si>
    <t>Rennert</t>
  </si>
  <si>
    <t>Stefanie</t>
  </si>
  <si>
    <t>IHK Köln</t>
  </si>
  <si>
    <t>Frau Rennert / Frau Dräger</t>
  </si>
  <si>
    <t>Unter Sachsenhausen 10-26</t>
  </si>
  <si>
    <t>Huger</t>
  </si>
  <si>
    <t>Alexandra</t>
  </si>
  <si>
    <t>IHK Hochrhein-Bodensee</t>
  </si>
  <si>
    <t>Frau Huger / Herr Heuster</t>
  </si>
  <si>
    <t>Schützenstr. 8</t>
  </si>
  <si>
    <t>Rumpff</t>
  </si>
  <si>
    <t>Michael</t>
  </si>
  <si>
    <t>Herr M. Rumpff / Frau N. Schmidt</t>
  </si>
  <si>
    <t>Gottschalkweg 1</t>
  </si>
  <si>
    <t>79650</t>
  </si>
  <si>
    <t>Schopfheim</t>
  </si>
  <si>
    <t>Wiedenfeld</t>
  </si>
  <si>
    <t>IHK Dresden</t>
  </si>
  <si>
    <t>Geschäftsbereich Bildung/Zimmer 331</t>
  </si>
  <si>
    <t>Frau Wiedenfeld / Frau Klaus</t>
  </si>
  <si>
    <t>Mügelner Str. 40</t>
  </si>
  <si>
    <t>01237</t>
  </si>
  <si>
    <t>Melle</t>
  </si>
  <si>
    <t>Mario</t>
  </si>
  <si>
    <t>IHK Erfurt</t>
  </si>
  <si>
    <t>Herr Melle / Frau Schuchardt</t>
  </si>
  <si>
    <t>Weimarische Str. 45</t>
  </si>
  <si>
    <t>99099</t>
  </si>
  <si>
    <t>Faßbender</t>
  </si>
  <si>
    <t>IHK Limburg</t>
  </si>
  <si>
    <t>Frau Faßbender / Frau Günther</t>
  </si>
  <si>
    <t>Walderdorffstr. 7</t>
  </si>
  <si>
    <t>65549</t>
  </si>
  <si>
    <t>Limburg</t>
  </si>
  <si>
    <t>Meyer</t>
  </si>
  <si>
    <t>IHK Lindau-Bodensee</t>
  </si>
  <si>
    <t>Frau Meyer / Frau Kraus</t>
  </si>
  <si>
    <t>Maximilianstraße 1</t>
  </si>
  <si>
    <t>88131</t>
  </si>
  <si>
    <t>Lindau/Bodensee</t>
  </si>
  <si>
    <t>IHK Frankfurt/Oder</t>
  </si>
  <si>
    <t>Abt IV, Berufsbildung</t>
  </si>
  <si>
    <t>Herr Müller / Frau Knobloch</t>
  </si>
  <si>
    <t>Puschkinstr. 12 B</t>
  </si>
  <si>
    <t>15236</t>
  </si>
  <si>
    <t>Seybold</t>
  </si>
  <si>
    <t>IHK für die Pfalz</t>
  </si>
  <si>
    <t>Frau Seybold / Herr Mayer</t>
  </si>
  <si>
    <t>Ludwigsplatz 2/3</t>
  </si>
  <si>
    <t>67059</t>
  </si>
  <si>
    <t>Ludwigshafen</t>
  </si>
  <si>
    <t>Brechtel</t>
  </si>
  <si>
    <t>Udo</t>
  </si>
  <si>
    <t>IHK Lübeck</t>
  </si>
  <si>
    <t>Herr Brechtel / Frau Schmidt</t>
  </si>
  <si>
    <t>Fackenburger Allee 2</t>
  </si>
  <si>
    <t>23554</t>
  </si>
  <si>
    <t>Böhnke</t>
  </si>
  <si>
    <t>IHK Lüneburg-Wolfsburg</t>
  </si>
  <si>
    <t>Thomas Böhnke / Michael Heuer</t>
  </si>
  <si>
    <t>Am Sande 1</t>
  </si>
  <si>
    <t>Diegelmann</t>
  </si>
  <si>
    <t>Frau Diegelmann / Frau Mosca</t>
  </si>
  <si>
    <t>Schillerplatz 7</t>
  </si>
  <si>
    <t>Mahlke</t>
  </si>
  <si>
    <t>IHK Rhein-Neckar in Mannheim</t>
  </si>
  <si>
    <t>Herr Mahlke</t>
  </si>
  <si>
    <t>L 1,2</t>
  </si>
  <si>
    <t>68161</t>
  </si>
  <si>
    <t>Flechsig</t>
  </si>
  <si>
    <t>IHK Rhein-Neckar in Heidelberg</t>
  </si>
  <si>
    <t>Frau Flechsig/Herr Brümmer</t>
  </si>
  <si>
    <t>Hans-Böckler-Str. 4</t>
  </si>
  <si>
    <t>69115</t>
  </si>
  <si>
    <t>Heidelberg</t>
  </si>
  <si>
    <t>Hutter</t>
  </si>
  <si>
    <t>Claus</t>
  </si>
  <si>
    <t>IHK für München und Oberbayern</t>
  </si>
  <si>
    <t>Herr Hutter / Frau Junker</t>
  </si>
  <si>
    <t>Max-Joseph-Str. 2</t>
  </si>
  <si>
    <t>Wicknig</t>
  </si>
  <si>
    <t>IHK  Nord Westfalen zu Münster</t>
  </si>
  <si>
    <t>Frau Wicknig / Herr Kosse</t>
  </si>
  <si>
    <t>Sentmaringer Weg 61</t>
  </si>
  <si>
    <t>Wulf</t>
  </si>
  <si>
    <t>Renate</t>
  </si>
  <si>
    <t>IHK Nord Westfalen</t>
  </si>
  <si>
    <t>Frau Wulf / Frau Murawski</t>
  </si>
  <si>
    <t>Rathausplatz 7</t>
  </si>
  <si>
    <t>45894</t>
  </si>
  <si>
    <t>Gelsenkirchen</t>
  </si>
  <si>
    <t>Eckert</t>
  </si>
  <si>
    <t>Roswitha</t>
  </si>
  <si>
    <t>IHK Halle-Dessau</t>
  </si>
  <si>
    <t>Geschäftbereich Bildung</t>
  </si>
  <si>
    <t>Frau Eckert / Herr Grosser</t>
  </si>
  <si>
    <t>Franckestr. 8</t>
  </si>
  <si>
    <t>Halle/Saale</t>
  </si>
  <si>
    <t>Stechhammer</t>
  </si>
  <si>
    <t>Katja</t>
  </si>
  <si>
    <t>IHK  Nürnberg zu Mittelfranken</t>
  </si>
  <si>
    <t>Frau Stechhammer / Frau Buchner</t>
  </si>
  <si>
    <t>Hauptmarkt 25-27</t>
  </si>
  <si>
    <t>90403</t>
  </si>
  <si>
    <t>Falk</t>
  </si>
  <si>
    <t>IHK Leipzig</t>
  </si>
  <si>
    <t>Abt. Aus- und Weiterbildung</t>
  </si>
  <si>
    <t>Herr Falk / Frau Faber</t>
  </si>
  <si>
    <t>Gördelerring 5</t>
  </si>
  <si>
    <t>04109</t>
  </si>
  <si>
    <t>Diehl</t>
  </si>
  <si>
    <t>IHK Offenbach am Main</t>
  </si>
  <si>
    <t>Frau Diehl / Frau Bollmacher</t>
  </si>
  <si>
    <t>Frankfurter Str. 90</t>
  </si>
  <si>
    <t>63067</t>
  </si>
  <si>
    <t>Offenbach</t>
  </si>
  <si>
    <t>Rabe</t>
  </si>
  <si>
    <t>Oldenburgische IHK</t>
  </si>
  <si>
    <t>Frau Mertens</t>
  </si>
  <si>
    <t>Frau Rabe / Frau Martens</t>
  </si>
  <si>
    <t>Moslestraße 6</t>
  </si>
  <si>
    <t>Höptner</t>
  </si>
  <si>
    <t>IHK Osnabrück-Emsland</t>
  </si>
  <si>
    <t>Gewerbl. Berufsbildung</t>
  </si>
  <si>
    <t>Frau Höptner / Herr Willmar</t>
  </si>
  <si>
    <t>Neuer Graben 38</t>
  </si>
  <si>
    <t>49074</t>
  </si>
  <si>
    <t>Osnabrück</t>
  </si>
  <si>
    <t>Loibl</t>
  </si>
  <si>
    <t>IHK Passau</t>
  </si>
  <si>
    <t>Herr Loibl / Frau Voggenreiter/Frau Rettenberger</t>
  </si>
  <si>
    <t>Nibelungenstr. 15</t>
  </si>
  <si>
    <t>Wächter</t>
  </si>
  <si>
    <t>Klaus</t>
  </si>
  <si>
    <t>IHK Nordschwarzwald</t>
  </si>
  <si>
    <t>Klaus  Wächter / Gudrun  Zeller</t>
  </si>
  <si>
    <t>Dr. Brandenburg-Straße 6</t>
  </si>
  <si>
    <t>75173</t>
  </si>
  <si>
    <t>Pforzheim</t>
  </si>
  <si>
    <t>Häusler-Zahn</t>
  </si>
  <si>
    <t>Elisabeth</t>
  </si>
  <si>
    <t>IHK Bodensee-Oberschwaben</t>
  </si>
  <si>
    <t>Elisabeth Häusler-Zahn / Monika Neuber</t>
  </si>
  <si>
    <t>Lindenstr. 2</t>
  </si>
  <si>
    <t>88250</t>
  </si>
  <si>
    <t>Weingarten</t>
  </si>
  <si>
    <t>Maier</t>
  </si>
  <si>
    <t>IHK Regensburg</t>
  </si>
  <si>
    <t>Rudof Maier / Peter  John</t>
  </si>
  <si>
    <t>Martin-Luther-Straße 12</t>
  </si>
  <si>
    <t>93047</t>
  </si>
  <si>
    <t>Bopp</t>
  </si>
  <si>
    <t>IHK Reutlingen</t>
  </si>
  <si>
    <t>Herr Bopp / Frau Danzer</t>
  </si>
  <si>
    <t>Hindenburgstraße 54</t>
  </si>
  <si>
    <t>Fritz</t>
  </si>
  <si>
    <t>Alexander</t>
  </si>
  <si>
    <t>IHK Schwarzwald-Baar-Heuberg</t>
  </si>
  <si>
    <t>Herrn Alexander Fritz</t>
  </si>
  <si>
    <t>Romäusring 4</t>
  </si>
  <si>
    <t>78050</t>
  </si>
  <si>
    <t>Villingen-Schwenningen</t>
  </si>
  <si>
    <t>Kootz</t>
  </si>
  <si>
    <t>Bettina</t>
  </si>
  <si>
    <t>IHK des Saarlandes</t>
  </si>
  <si>
    <t>Gewerbl. Prüfungsamt</t>
  </si>
  <si>
    <t>Frau Kootz / Herr Schmidt</t>
  </si>
  <si>
    <t>Franz-Joseph-Röder-Str. 9</t>
  </si>
  <si>
    <t>66119</t>
  </si>
  <si>
    <t>Voigt</t>
  </si>
  <si>
    <t>IHK Magdeburg</t>
  </si>
  <si>
    <t>Frau Voigt / Frau Möbius</t>
  </si>
  <si>
    <t>Ulrichplatz 2</t>
  </si>
  <si>
    <t>39104</t>
  </si>
  <si>
    <t>Nöh</t>
  </si>
  <si>
    <t>Erfried</t>
  </si>
  <si>
    <t>IHK Siegen</t>
  </si>
  <si>
    <t>Berufsbildung</t>
  </si>
  <si>
    <t>Herr Nöh / Frau Honisch</t>
  </si>
  <si>
    <t>Koblenzer Str. 121</t>
  </si>
  <si>
    <t>57072</t>
  </si>
  <si>
    <t>Siegen</t>
  </si>
  <si>
    <t>Kurz</t>
  </si>
  <si>
    <t>IHK Stade</t>
  </si>
  <si>
    <t>für den Elbe-Weser Raum</t>
  </si>
  <si>
    <t>Herr Kurz / Frau Niemann</t>
  </si>
  <si>
    <t>Camper Straße 9</t>
  </si>
  <si>
    <t>21680</t>
  </si>
  <si>
    <t>Stade</t>
  </si>
  <si>
    <t>Sponner</t>
  </si>
  <si>
    <t>Christine</t>
  </si>
  <si>
    <t>IHK Stuttgart</t>
  </si>
  <si>
    <t>Referat 31</t>
  </si>
  <si>
    <t>Frau Sponner / Frau Tauber / Herr Heidrich</t>
  </si>
  <si>
    <t>Jägerstraße 30, Gebäude rechts, 3. OG, Zi. 307</t>
  </si>
  <si>
    <t>70174</t>
  </si>
  <si>
    <t>IHK Bez. Böblingen</t>
  </si>
  <si>
    <t>Steinbeisstr. 11</t>
  </si>
  <si>
    <t>71034</t>
  </si>
  <si>
    <t>Böblingen</t>
  </si>
  <si>
    <t>Bez. Esslingen</t>
  </si>
  <si>
    <t>Fabrikstr. 1</t>
  </si>
  <si>
    <t>73728</t>
  </si>
  <si>
    <t>Esslingen</t>
  </si>
  <si>
    <t>IHK Stuttgart Bez. Göppingen</t>
  </si>
  <si>
    <t>Franklinstr. 4</t>
  </si>
  <si>
    <t>73033</t>
  </si>
  <si>
    <t>Göppingen</t>
  </si>
  <si>
    <t>IHK Region Stuttgart</t>
  </si>
  <si>
    <t>Bezg. Ludwigsburg</t>
  </si>
  <si>
    <t>Kurfürstenstr. 4</t>
  </si>
  <si>
    <t>71636</t>
  </si>
  <si>
    <t>Ludwigsburg</t>
  </si>
  <si>
    <t>IHK Stuttgart Bezk. Nürtingen</t>
  </si>
  <si>
    <t>Bismarckstr. 8-12</t>
  </si>
  <si>
    <t>72622</t>
  </si>
  <si>
    <t>Nürtingen</t>
  </si>
  <si>
    <t>Bezirk Rems-Murr</t>
  </si>
  <si>
    <t>Kappelbergstr. 1</t>
  </si>
  <si>
    <t>71332</t>
  </si>
  <si>
    <t>Waiblingen</t>
  </si>
  <si>
    <t>Reuter</t>
  </si>
  <si>
    <t>Christian</t>
  </si>
  <si>
    <t>IHK Trier</t>
  </si>
  <si>
    <t>Herr Reuter / Frau Köhnen</t>
  </si>
  <si>
    <t>Herzogenbuscher Str. 12</t>
  </si>
  <si>
    <t>Hoffmann</t>
  </si>
  <si>
    <t>IHK Ulm</t>
  </si>
  <si>
    <t>Udo Hoffmann / Gabriele Bläs</t>
  </si>
  <si>
    <t>Olgastr. 101</t>
  </si>
  <si>
    <t>Felkel</t>
  </si>
  <si>
    <t>IHK zu Dillenburg und Wetzlar</t>
  </si>
  <si>
    <t>Frau Felkel</t>
  </si>
  <si>
    <t>Friedenstr. 2</t>
  </si>
  <si>
    <t>35578</t>
  </si>
  <si>
    <t>Wetzlar</t>
  </si>
  <si>
    <t>Wagner</t>
  </si>
  <si>
    <t>IHK Wiesbaden</t>
  </si>
  <si>
    <t xml:space="preserve"> Frau Wagner / Frau Schonert</t>
  </si>
  <si>
    <t>Wilhelmstr. 24-26</t>
  </si>
  <si>
    <t>65183</t>
  </si>
  <si>
    <t>Schackel</t>
  </si>
  <si>
    <t>IHK Würzburg-Schweinfurt</t>
  </si>
  <si>
    <t>Manfred Schackkel / Barbara  Witt</t>
  </si>
  <si>
    <t>Mainaustr. 33-35</t>
  </si>
  <si>
    <t>97082</t>
  </si>
  <si>
    <t>Würzburg</t>
  </si>
  <si>
    <t>Reifers</t>
  </si>
  <si>
    <t>IHK Wuppertal-Solingen-</t>
  </si>
  <si>
    <t>Remscheid</t>
  </si>
  <si>
    <t>Herr Reifers / Frau Zorn</t>
  </si>
  <si>
    <t>Heinrich-Kamp-Platz 2</t>
  </si>
  <si>
    <t>42103</t>
  </si>
  <si>
    <t>Wuppertal</t>
  </si>
  <si>
    <t>IHK Wuppertal</t>
  </si>
  <si>
    <t>Geschäftst. Solingen</t>
  </si>
  <si>
    <t>Herr Reifers / Herr Büttel</t>
  </si>
  <si>
    <t>Kölner Str. 8</t>
  </si>
  <si>
    <t>Steller</t>
  </si>
  <si>
    <t>Regine</t>
  </si>
  <si>
    <t>IHK zu Neubrandenburg</t>
  </si>
  <si>
    <t>persönlich, vertraulich</t>
  </si>
  <si>
    <t>Herr Fengler / Frau Steller</t>
  </si>
  <si>
    <t>Katharienenstraße 48</t>
  </si>
  <si>
    <t>Schütz</t>
  </si>
  <si>
    <t>IHK Potsdam</t>
  </si>
  <si>
    <t>Frau Merten</t>
  </si>
  <si>
    <t>Herr Schütz / Frau Müller</t>
  </si>
  <si>
    <t>Breite Straße 2 a - c</t>
  </si>
  <si>
    <t>Prehn</t>
  </si>
  <si>
    <t>Wolfgang</t>
  </si>
  <si>
    <t>IHK Rostock</t>
  </si>
  <si>
    <t>Abt. Berufs- und Weiterbildung</t>
  </si>
  <si>
    <t>Herr Prehn / Frau Osterloh</t>
  </si>
  <si>
    <t>Ernst-Barlach-Str. 1-3</t>
  </si>
  <si>
    <t>Hofmann</t>
  </si>
  <si>
    <t>IHK Schwerin</t>
  </si>
  <si>
    <t>Herr Hofmann / Frau Lichtenauer / Herr Todt</t>
  </si>
  <si>
    <t>Schloßstr. 17</t>
  </si>
  <si>
    <t>IHK Südthüringen,  Suhl</t>
  </si>
  <si>
    <t>Herr Richter</t>
  </si>
  <si>
    <t>Hauptstr. 33</t>
  </si>
  <si>
    <t>98529</t>
  </si>
  <si>
    <t>Suhl-Mäbendorf</t>
  </si>
  <si>
    <t>Abschlussprüfung Sommer 2025</t>
  </si>
  <si>
    <t>AS25</t>
  </si>
  <si>
    <t>3386</t>
  </si>
  <si>
    <t>3387</t>
  </si>
  <si>
    <t>3388</t>
  </si>
  <si>
    <t>3389</t>
  </si>
  <si>
    <t>Bitte nutzen Sie diese Tabelle nur für Ihre Nachbestellungen ab dem 10.02.2025!</t>
  </si>
  <si>
    <t xml:space="preserve"> Mediengestalter - Beratung und Planung  (alte Verordnung)</t>
  </si>
  <si>
    <t xml:space="preserve"> Mediengestalter - Konzeption und Visualisierung  (alte Verordnung)</t>
  </si>
  <si>
    <t xml:space="preserve"> Mediengestalter - Beratung und Planung  (alte Verordnung )</t>
  </si>
  <si>
    <t xml:space="preserve"> Mediengestalter - Gestaltung und Technik (Print und Digital) (alte VO)</t>
  </si>
  <si>
    <t xml:space="preserve"> Mediengestalter - Projektmanagement (neue Verordnung)</t>
  </si>
  <si>
    <t xml:space="preserve"> Mediengestalter - Designkonzeption (neue Verordnung)</t>
  </si>
  <si>
    <t xml:space="preserve"> Mediengestalter - Printmedien (neue Verordnung)</t>
  </si>
  <si>
    <t xml:space="preserve"> Mediengestalter - Digitalmedien (neue Verordnung)</t>
  </si>
  <si>
    <t xml:space="preserve"> Lösungsheft Buchbinder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</si>
</sst>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\ "/>
    <numFmt numFmtId="165" formatCode="##0\ &quot;&quot;"/>
    <numFmt numFmtId="166" formatCode="#,##0.00\ &quot;EUR&quot;"/>
    <numFmt numFmtId="167" formatCode="d/\ mmmm\ yyyy"/>
  </numFmts>
  <fonts count="22" x14ac:knownFonts="1">
    <font>
      <sz val="10"/>
      <name val="MS Sans Serif"/>
    </font>
    <font>
      <sz val="10"/>
      <name val="MS Sans Serif"/>
      <family val="2"/>
    </font>
    <font>
      <b/>
      <sz val="2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4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color indexed="81"/>
      <name val="Tahoma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8"/>
      <name val="Arial"/>
      <family val="2"/>
    </font>
    <font>
      <sz val="13.5"/>
      <name val="Arial"/>
      <family val="2"/>
    </font>
    <font>
      <sz val="14"/>
      <color indexed="13"/>
      <name val="Arial"/>
      <family val="2"/>
    </font>
    <font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/>
    <xf numFmtId="0" fontId="17" fillId="0" borderId="0"/>
    <xf numFmtId="0" fontId="1" fillId="0" borderId="0"/>
  </cellStyleXfs>
  <cellXfs count="164">
    <xf numFmtId="0" fontId="0" fillId="0" borderId="0" xfId="0"/>
    <xf numFmtId="164" fontId="11" fillId="2" borderId="3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164" fontId="11" fillId="2" borderId="5" xfId="0" applyNumberFormat="1" applyFont="1" applyFill="1" applyBorder="1" applyAlignment="1">
      <alignment horizontal="center" vertical="center"/>
    </xf>
    <xf numFmtId="164" fontId="11" fillId="2" borderId="6" xfId="0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vertical="center" wrapText="1"/>
    </xf>
    <xf numFmtId="49" fontId="3" fillId="3" borderId="9" xfId="0" applyNumberFormat="1" applyFont="1" applyFill="1" applyBorder="1" applyAlignment="1">
      <alignment horizontal="centerContinuous" vertical="center"/>
    </xf>
    <xf numFmtId="49" fontId="3" fillId="3" borderId="10" xfId="0" applyNumberFormat="1" applyFont="1" applyFill="1" applyBorder="1" applyAlignment="1">
      <alignment horizontal="centerContinuous" vertical="center" wrapText="1"/>
    </xf>
    <xf numFmtId="49" fontId="4" fillId="3" borderId="0" xfId="0" applyNumberFormat="1" applyFont="1" applyFill="1" applyAlignment="1">
      <alignment horizontal="left" vertical="center"/>
    </xf>
    <xf numFmtId="49" fontId="3" fillId="3" borderId="11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Continuous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>
      <alignment horizontal="left"/>
    </xf>
    <xf numFmtId="49" fontId="7" fillId="3" borderId="15" xfId="0" applyNumberFormat="1" applyFont="1" applyFill="1" applyBorder="1" applyAlignment="1" applyProtection="1">
      <alignment wrapText="1"/>
      <protection locked="0"/>
    </xf>
    <xf numFmtId="49" fontId="6" fillId="3" borderId="0" xfId="0" applyNumberFormat="1" applyFont="1" applyFill="1"/>
    <xf numFmtId="0" fontId="3" fillId="3" borderId="0" xfId="0" applyFont="1" applyFill="1"/>
    <xf numFmtId="49" fontId="5" fillId="3" borderId="0" xfId="0" applyNumberFormat="1" applyFont="1" applyFill="1" applyAlignment="1">
      <alignment horizontal="centerContinuous" vertical="center"/>
    </xf>
    <xf numFmtId="49" fontId="5" fillId="3" borderId="0" xfId="0" applyNumberFormat="1" applyFont="1" applyFill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Continuous" wrapText="1"/>
    </xf>
    <xf numFmtId="49" fontId="6" fillId="3" borderId="17" xfId="0" applyNumberFormat="1" applyFont="1" applyFill="1" applyBorder="1" applyAlignment="1">
      <alignment horizontal="centerContinuous" wrapText="1"/>
    </xf>
    <xf numFmtId="49" fontId="6" fillId="3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wrapText="1"/>
    </xf>
    <xf numFmtId="49" fontId="8" fillId="3" borderId="0" xfId="0" applyNumberFormat="1" applyFont="1" applyFill="1" applyAlignment="1">
      <alignment horizontal="centerContinuous" wrapText="1"/>
    </xf>
    <xf numFmtId="49" fontId="3" fillId="3" borderId="0" xfId="0" applyNumberFormat="1" applyFont="1" applyFill="1" applyAlignment="1">
      <alignment horizontal="centerContinuous" wrapText="1"/>
    </xf>
    <xf numFmtId="49" fontId="3" fillId="3" borderId="18" xfId="0" applyNumberFormat="1" applyFont="1" applyFill="1" applyBorder="1" applyAlignment="1">
      <alignment horizontal="centerContinuous" wrapText="1"/>
    </xf>
    <xf numFmtId="49" fontId="3" fillId="3" borderId="19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3" borderId="19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9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 wrapText="1"/>
    </xf>
    <xf numFmtId="49" fontId="10" fillId="3" borderId="20" xfId="0" applyNumberFormat="1" applyFont="1" applyFill="1" applyBorder="1" applyAlignment="1">
      <alignment horizontal="center" vertical="center"/>
    </xf>
    <xf numFmtId="164" fontId="11" fillId="3" borderId="12" xfId="0" applyNumberFormat="1" applyFont="1" applyFill="1" applyBorder="1" applyAlignment="1" applyProtection="1">
      <alignment horizontal="center" vertical="center"/>
      <protection locked="0"/>
    </xf>
    <xf numFmtId="164" fontId="11" fillId="3" borderId="6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vertical="center"/>
    </xf>
    <xf numFmtId="49" fontId="10" fillId="3" borderId="21" xfId="0" applyNumberFormat="1" applyFont="1" applyFill="1" applyBorder="1" applyAlignment="1">
      <alignment horizontal="center" vertical="center"/>
    </xf>
    <xf numFmtId="164" fontId="11" fillId="3" borderId="22" xfId="0" applyNumberFormat="1" applyFont="1" applyFill="1" applyBorder="1" applyAlignment="1" applyProtection="1">
      <alignment horizontal="center" vertical="center"/>
      <protection locked="0"/>
    </xf>
    <xf numFmtId="164" fontId="11" fillId="3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23" xfId="0" applyNumberFormat="1" applyFont="1" applyFill="1" applyBorder="1" applyAlignment="1">
      <alignment horizontal="center" vertical="center"/>
    </xf>
    <xf numFmtId="164" fontId="11" fillId="3" borderId="24" xfId="0" applyNumberFormat="1" applyFont="1" applyFill="1" applyBorder="1" applyAlignment="1" applyProtection="1">
      <alignment horizontal="center" vertical="center"/>
      <protection locked="0"/>
    </xf>
    <xf numFmtId="164" fontId="11" fillId="3" borderId="25" xfId="0" applyNumberFormat="1" applyFont="1" applyFill="1" applyBorder="1" applyAlignment="1">
      <alignment horizontal="center" vertical="center"/>
    </xf>
    <xf numFmtId="49" fontId="10" fillId="3" borderId="26" xfId="0" applyNumberFormat="1" applyFont="1" applyFill="1" applyBorder="1" applyAlignment="1">
      <alignment horizontal="center" vertical="center"/>
    </xf>
    <xf numFmtId="164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21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Alignment="1">
      <alignment horizontal="center" vertical="center"/>
    </xf>
    <xf numFmtId="164" fontId="11" fillId="3" borderId="0" xfId="0" applyNumberFormat="1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vertical="center" wrapText="1"/>
    </xf>
    <xf numFmtId="49" fontId="3" fillId="3" borderId="0" xfId="0" applyNumberFormat="1" applyFont="1" applyFill="1" applyAlignment="1">
      <alignment horizontal="center"/>
    </xf>
    <xf numFmtId="49" fontId="3" fillId="3" borderId="0" xfId="0" applyNumberFormat="1" applyFont="1" applyFill="1"/>
    <xf numFmtId="49" fontId="6" fillId="3" borderId="17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wrapText="1"/>
    </xf>
    <xf numFmtId="49" fontId="6" fillId="3" borderId="28" xfId="0" applyNumberFormat="1" applyFont="1" applyFill="1" applyBorder="1" applyAlignment="1">
      <alignment horizontal="center" wrapText="1"/>
    </xf>
    <xf numFmtId="49" fontId="3" fillId="3" borderId="29" xfId="0" applyNumberFormat="1" applyFont="1" applyFill="1" applyBorder="1" applyAlignment="1">
      <alignment horizontal="center" wrapText="1"/>
    </xf>
    <xf numFmtId="49" fontId="8" fillId="3" borderId="30" xfId="0" applyNumberFormat="1" applyFont="1" applyFill="1" applyBorder="1" applyAlignment="1">
      <alignment horizontal="center" wrapText="1"/>
    </xf>
    <xf numFmtId="164" fontId="11" fillId="3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49" fontId="12" fillId="3" borderId="33" xfId="0" applyNumberFormat="1" applyFont="1" applyFill="1" applyBorder="1" applyAlignment="1">
      <alignment horizontal="centerContinuous" vertical="center"/>
    </xf>
    <xf numFmtId="164" fontId="11" fillId="3" borderId="5" xfId="0" applyNumberFormat="1" applyFont="1" applyFill="1" applyBorder="1" applyAlignment="1" applyProtection="1">
      <alignment horizontal="center" vertical="center"/>
      <protection locked="0"/>
    </xf>
    <xf numFmtId="164" fontId="11" fillId="3" borderId="7" xfId="0" applyNumberFormat="1" applyFont="1" applyFill="1" applyBorder="1" applyAlignment="1" applyProtection="1">
      <alignment horizontal="center" vertical="center"/>
      <protection locked="0"/>
    </xf>
    <xf numFmtId="164" fontId="11" fillId="0" borderId="22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" xfId="0" applyNumberFormat="1" applyFont="1" applyBorder="1" applyAlignment="1" applyProtection="1">
      <alignment horizontal="center" vertical="center"/>
      <protection locked="0"/>
    </xf>
    <xf numFmtId="49" fontId="3" fillId="3" borderId="18" xfId="0" applyNumberFormat="1" applyFont="1" applyFill="1" applyBorder="1" applyAlignment="1">
      <alignment horizontal="left" wrapText="1"/>
    </xf>
    <xf numFmtId="49" fontId="6" fillId="3" borderId="14" xfId="0" applyNumberFormat="1" applyFont="1" applyFill="1" applyBorder="1" applyAlignment="1">
      <alignment horizontal="left" wrapText="1"/>
    </xf>
    <xf numFmtId="49" fontId="3" fillId="3" borderId="0" xfId="0" applyNumberFormat="1" applyFont="1" applyFill="1" applyAlignment="1">
      <alignment horizontal="left" wrapText="1"/>
    </xf>
    <xf numFmtId="49" fontId="3" fillId="3" borderId="2" xfId="0" applyNumberFormat="1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 wrapText="1"/>
    </xf>
    <xf numFmtId="49" fontId="3" fillId="3" borderId="3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49" fontId="9" fillId="3" borderId="0" xfId="0" applyNumberFormat="1" applyFont="1" applyFill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 wrapText="1"/>
    </xf>
    <xf numFmtId="49" fontId="12" fillId="3" borderId="10" xfId="0" applyNumberFormat="1" applyFont="1" applyFill="1" applyBorder="1" applyAlignment="1">
      <alignment horizontal="left" vertical="center" wrapText="1"/>
    </xf>
    <xf numFmtId="49" fontId="3" fillId="3" borderId="0" xfId="0" applyNumberFormat="1" applyFont="1" applyFill="1" applyAlignment="1">
      <alignment horizontal="left" vertical="center" wrapText="1"/>
    </xf>
    <xf numFmtId="49" fontId="3" fillId="3" borderId="35" xfId="0" applyNumberFormat="1" applyFont="1" applyFill="1" applyBorder="1" applyAlignment="1">
      <alignment horizontal="left" vertical="center"/>
    </xf>
    <xf numFmtId="164" fontId="11" fillId="2" borderId="37" xfId="0" applyNumberFormat="1" applyFont="1" applyFill="1" applyBorder="1" applyAlignment="1">
      <alignment horizontal="center" vertical="center"/>
    </xf>
    <xf numFmtId="164" fontId="11" fillId="2" borderId="38" xfId="0" applyNumberFormat="1" applyFont="1" applyFill="1" applyBorder="1" applyAlignment="1">
      <alignment horizontal="center" vertical="center"/>
    </xf>
    <xf numFmtId="164" fontId="11" fillId="2" borderId="39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Alignment="1">
      <alignment horizontal="centerContinuous" vertical="center" wrapText="1"/>
    </xf>
    <xf numFmtId="49" fontId="15" fillId="3" borderId="18" xfId="0" applyNumberFormat="1" applyFont="1" applyFill="1" applyBorder="1" applyAlignment="1">
      <alignment horizontal="centerContinuous" vertical="center" wrapText="1"/>
    </xf>
    <xf numFmtId="49" fontId="15" fillId="3" borderId="0" xfId="0" applyNumberFormat="1" applyFont="1" applyFill="1" applyAlignment="1">
      <alignment horizontal="left" vertical="center"/>
    </xf>
    <xf numFmtId="49" fontId="12" fillId="3" borderId="40" xfId="0" applyNumberFormat="1" applyFont="1" applyFill="1" applyBorder="1" applyAlignment="1">
      <alignment horizontal="left" vertical="center"/>
    </xf>
    <xf numFmtId="0" fontId="18" fillId="0" borderId="0" xfId="0" applyFont="1"/>
    <xf numFmtId="0" fontId="3" fillId="0" borderId="0" xfId="0" applyFont="1"/>
    <xf numFmtId="0" fontId="19" fillId="0" borderId="0" xfId="0" applyFont="1"/>
    <xf numFmtId="0" fontId="3" fillId="0" borderId="7" xfId="0" applyFont="1" applyBorder="1"/>
    <xf numFmtId="166" fontId="3" fillId="0" borderId="7" xfId="0" applyNumberFormat="1" applyFont="1" applyBorder="1"/>
    <xf numFmtId="0" fontId="1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166" fontId="3" fillId="0" borderId="41" xfId="0" applyNumberFormat="1" applyFont="1" applyBorder="1"/>
    <xf numFmtId="0" fontId="3" fillId="0" borderId="0" xfId="0" applyFont="1" applyAlignment="1">
      <alignment horizontal="right"/>
    </xf>
    <xf numFmtId="0" fontId="3" fillId="0" borderId="0" xfId="2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166" fontId="3" fillId="0" borderId="36" xfId="2" applyNumberFormat="1" applyFont="1" applyBorder="1"/>
    <xf numFmtId="166" fontId="3" fillId="0" borderId="42" xfId="2" applyNumberFormat="1" applyFont="1" applyBorder="1"/>
    <xf numFmtId="166" fontId="3" fillId="0" borderId="43" xfId="2" applyNumberFormat="1" applyFont="1" applyBorder="1"/>
    <xf numFmtId="0" fontId="6" fillId="0" borderId="0" xfId="0" applyFont="1"/>
    <xf numFmtId="167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10" fillId="3" borderId="44" xfId="0" applyFont="1" applyFill="1" applyBorder="1" applyAlignment="1">
      <alignment horizontal="center" vertical="center"/>
    </xf>
    <xf numFmtId="164" fontId="20" fillId="2" borderId="14" xfId="0" applyNumberFormat="1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164" fontId="13" fillId="3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left"/>
    </xf>
    <xf numFmtId="49" fontId="3" fillId="3" borderId="14" xfId="0" applyNumberFormat="1" applyFont="1" applyFill="1" applyBorder="1" applyAlignment="1">
      <alignment horizontal="left" vertical="center"/>
    </xf>
    <xf numFmtId="0" fontId="17" fillId="4" borderId="46" xfId="1" applyFill="1" applyBorder="1" applyAlignment="1">
      <alignment horizontal="center"/>
    </xf>
    <xf numFmtId="0" fontId="17" fillId="0" borderId="0" xfId="1"/>
    <xf numFmtId="0" fontId="17" fillId="0" borderId="1" xfId="1" applyBorder="1" applyAlignment="1">
      <alignment wrapText="1"/>
    </xf>
    <xf numFmtId="164" fontId="11" fillId="2" borderId="47" xfId="0" applyNumberFormat="1" applyFont="1" applyFill="1" applyBorder="1" applyAlignment="1">
      <alignment horizontal="center" vertical="center"/>
    </xf>
    <xf numFmtId="164" fontId="11" fillId="3" borderId="34" xfId="0" applyNumberFormat="1" applyFont="1" applyFill="1" applyBorder="1" applyAlignment="1" applyProtection="1">
      <alignment horizontal="center" vertical="center"/>
      <protection locked="0"/>
    </xf>
    <xf numFmtId="164" fontId="11" fillId="0" borderId="27" xfId="0" applyNumberFormat="1" applyFont="1" applyBorder="1" applyAlignment="1" applyProtection="1">
      <alignment horizontal="center" vertical="center"/>
      <protection locked="0"/>
    </xf>
    <xf numFmtId="49" fontId="3" fillId="3" borderId="21" xfId="0" applyNumberFormat="1" applyFont="1" applyFill="1" applyBorder="1" applyAlignment="1">
      <alignment horizontal="left" vertical="center"/>
    </xf>
    <xf numFmtId="164" fontId="11" fillId="2" borderId="48" xfId="0" applyNumberFormat="1" applyFont="1" applyFill="1" applyBorder="1" applyAlignment="1">
      <alignment horizontal="center" vertical="center"/>
    </xf>
    <xf numFmtId="164" fontId="11" fillId="3" borderId="49" xfId="0" applyNumberFormat="1" applyFont="1" applyFill="1" applyBorder="1" applyAlignment="1" applyProtection="1">
      <alignment horizontal="center" vertical="center"/>
      <protection locked="0"/>
    </xf>
    <xf numFmtId="164" fontId="11" fillId="2" borderId="50" xfId="0" applyNumberFormat="1" applyFont="1" applyFill="1" applyBorder="1" applyAlignment="1">
      <alignment horizontal="center" vertical="center"/>
    </xf>
    <xf numFmtId="164" fontId="11" fillId="2" borderId="51" xfId="0" applyNumberFormat="1" applyFont="1" applyFill="1" applyBorder="1" applyAlignment="1">
      <alignment horizontal="center" vertical="center"/>
    </xf>
    <xf numFmtId="49" fontId="16" fillId="3" borderId="52" xfId="0" applyNumberFormat="1" applyFont="1" applyFill="1" applyBorder="1" applyAlignment="1">
      <alignment horizontal="left" vertical="center"/>
    </xf>
    <xf numFmtId="164" fontId="11" fillId="3" borderId="53" xfId="0" applyNumberFormat="1" applyFont="1" applyFill="1" applyBorder="1" applyAlignment="1">
      <alignment horizontal="center" vertical="center"/>
    </xf>
    <xf numFmtId="164" fontId="11" fillId="3" borderId="50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wrapText="1"/>
    </xf>
    <xf numFmtId="49" fontId="7" fillId="3" borderId="15" xfId="0" applyNumberFormat="1" applyFont="1" applyFill="1" applyBorder="1" applyAlignment="1" applyProtection="1">
      <alignment vertical="center" wrapText="1"/>
      <protection locked="0"/>
    </xf>
    <xf numFmtId="164" fontId="11" fillId="3" borderId="3" xfId="0" applyNumberFormat="1" applyFont="1" applyFill="1" applyBorder="1" applyAlignment="1" applyProtection="1">
      <alignment horizontal="center" vertical="center"/>
      <protection locked="0"/>
    </xf>
    <xf numFmtId="49" fontId="10" fillId="3" borderId="45" xfId="0" applyNumberFormat="1" applyFont="1" applyFill="1" applyBorder="1" applyAlignment="1">
      <alignment horizontal="center" vertical="center"/>
    </xf>
    <xf numFmtId="49" fontId="12" fillId="3" borderId="45" xfId="0" applyNumberFormat="1" applyFont="1" applyFill="1" applyBorder="1" applyAlignment="1">
      <alignment horizontal="left" vertical="center" wrapText="1"/>
    </xf>
    <xf numFmtId="164" fontId="11" fillId="3" borderId="45" xfId="0" applyNumberFormat="1" applyFont="1" applyFill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2" fillId="0" borderId="16" xfId="0" applyNumberFormat="1" applyFont="1" applyBorder="1" applyAlignment="1">
      <alignment horizontal="left" vertical="center" wrapText="1"/>
    </xf>
    <xf numFmtId="164" fontId="11" fillId="5" borderId="2" xfId="0" applyNumberFormat="1" applyFont="1" applyFill="1" applyBorder="1" applyAlignment="1" applyProtection="1">
      <alignment horizontal="center" vertical="center"/>
      <protection locked="0"/>
    </xf>
    <xf numFmtId="49" fontId="10" fillId="3" borderId="16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left" vertical="center" wrapText="1"/>
    </xf>
    <xf numFmtId="164" fontId="11" fillId="3" borderId="16" xfId="0" applyNumberFormat="1" applyFont="1" applyFill="1" applyBorder="1" applyAlignment="1" applyProtection="1">
      <alignment horizontal="center" vertical="center"/>
      <protection locked="0"/>
    </xf>
    <xf numFmtId="164" fontId="11" fillId="0" borderId="16" xfId="0" applyNumberFormat="1" applyFont="1" applyBorder="1" applyAlignment="1" applyProtection="1">
      <alignment horizontal="center" vertical="center"/>
      <protection locked="0"/>
    </xf>
    <xf numFmtId="164" fontId="11" fillId="5" borderId="2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>
      <alignment horizontal="center" vertical="center"/>
    </xf>
    <xf numFmtId="164" fontId="11" fillId="3" borderId="9" xfId="0" applyNumberFormat="1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164" fontId="11" fillId="3" borderId="55" xfId="0" applyNumberFormat="1" applyFont="1" applyFill="1" applyBorder="1" applyAlignment="1">
      <alignment horizontal="center" vertical="center"/>
    </xf>
    <xf numFmtId="164" fontId="11" fillId="2" borderId="56" xfId="0" applyNumberFormat="1" applyFont="1" applyFill="1" applyBorder="1" applyAlignment="1">
      <alignment horizontal="center" vertical="center"/>
    </xf>
    <xf numFmtId="164" fontId="11" fillId="2" borderId="57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left" vertical="center"/>
    </xf>
    <xf numFmtId="165" fontId="3" fillId="5" borderId="45" xfId="0" applyNumberFormat="1" applyFont="1" applyFill="1" applyBorder="1" applyAlignment="1">
      <alignment horizontal="right" vertical="center"/>
    </xf>
    <xf numFmtId="164" fontId="11" fillId="5" borderId="13" xfId="0" applyNumberFormat="1" applyFont="1" applyFill="1" applyBorder="1" applyAlignment="1" applyProtection="1">
      <alignment horizontal="center" vertical="center"/>
      <protection locked="0"/>
    </xf>
    <xf numFmtId="164" fontId="11" fillId="5" borderId="14" xfId="0" applyNumberFormat="1" applyFont="1" applyFill="1" applyBorder="1" applyAlignment="1" applyProtection="1">
      <alignment horizontal="center" vertical="center"/>
      <protection locked="0"/>
    </xf>
    <xf numFmtId="164" fontId="11" fillId="3" borderId="61" xfId="0" applyNumberFormat="1" applyFont="1" applyFill="1" applyBorder="1" applyAlignment="1" applyProtection="1">
      <alignment horizontal="center" vertical="center"/>
      <protection locked="0"/>
    </xf>
    <xf numFmtId="164" fontId="11" fillId="3" borderId="60" xfId="0" applyNumberFormat="1" applyFont="1" applyFill="1" applyBorder="1" applyAlignment="1" applyProtection="1">
      <alignment horizontal="center" vertical="center"/>
      <protection locked="0"/>
    </xf>
    <xf numFmtId="164" fontId="11" fillId="0" borderId="16" xfId="0" applyNumberFormat="1" applyFont="1" applyBorder="1" applyAlignment="1">
      <alignment horizontal="center" vertical="center"/>
    </xf>
    <xf numFmtId="1" fontId="5" fillId="3" borderId="58" xfId="0" applyNumberFormat="1" applyFont="1" applyFill="1" applyBorder="1" applyAlignment="1" applyProtection="1">
      <alignment horizontal="center" vertical="center"/>
      <protection locked="0"/>
    </xf>
    <xf numFmtId="1" fontId="5" fillId="3" borderId="59" xfId="0" applyNumberFormat="1" applyFont="1" applyFill="1" applyBorder="1" applyAlignment="1" applyProtection="1">
      <alignment horizontal="center" vertical="center"/>
      <protection locked="0"/>
    </xf>
    <xf numFmtId="1" fontId="5" fillId="3" borderId="58" xfId="0" applyNumberFormat="1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</cellXfs>
  <cellStyles count="3">
    <cellStyle name="Standard" xfId="0" builtinId="0"/>
    <cellStyle name="Standard_Kammern" xfId="1" xr:uid="{00000000-0005-0000-0000-000001000000}"/>
    <cellStyle name="Standard_ZFA_APS2_ueberarb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23</xdr:row>
      <xdr:rowOff>0</xdr:rowOff>
    </xdr:from>
    <xdr:to>
      <xdr:col>5</xdr:col>
      <xdr:colOff>219075</xdr:colOff>
      <xdr:row>23</xdr:row>
      <xdr:rowOff>0</xdr:rowOff>
    </xdr:to>
    <xdr:sp macro="" textlink="">
      <xdr:nvSpPr>
        <xdr:cNvPr id="1689" name="Zeichnung 2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>
          <a:spLocks/>
        </xdr:cNvSpPr>
      </xdr:nvSpPr>
      <xdr:spPr bwMode="auto">
        <a:xfrm>
          <a:off x="7658100" y="5676900"/>
          <a:ext cx="3143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228600</xdr:colOff>
      <xdr:row>23</xdr:row>
      <xdr:rowOff>0</xdr:rowOff>
    </xdr:to>
    <xdr:sp macro="" textlink="">
      <xdr:nvSpPr>
        <xdr:cNvPr id="1690" name="Zeichnung 4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>
          <a:spLocks/>
        </xdr:cNvSpPr>
      </xdr:nvSpPr>
      <xdr:spPr bwMode="auto">
        <a:xfrm>
          <a:off x="7753350" y="56769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838200</xdr:colOff>
      <xdr:row>23</xdr:row>
      <xdr:rowOff>0</xdr:rowOff>
    </xdr:from>
    <xdr:to>
      <xdr:col>5</xdr:col>
      <xdr:colOff>219075</xdr:colOff>
      <xdr:row>23</xdr:row>
      <xdr:rowOff>0</xdr:rowOff>
    </xdr:to>
    <xdr:sp macro="" textlink="">
      <xdr:nvSpPr>
        <xdr:cNvPr id="2478" name="Zeichnung 1">
          <a:extLst>
            <a:ext uri="{FF2B5EF4-FFF2-40B4-BE49-F238E27FC236}">
              <a16:creationId xmlns:a16="http://schemas.microsoft.com/office/drawing/2014/main" id="{00000000-0008-0000-0100-0000AE090000}"/>
            </a:ext>
          </a:extLst>
        </xdr:cNvPr>
        <xdr:cNvSpPr>
          <a:spLocks/>
        </xdr:cNvSpPr>
      </xdr:nvSpPr>
      <xdr:spPr bwMode="auto">
        <a:xfrm>
          <a:off x="7658100" y="5676900"/>
          <a:ext cx="314325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179" y="2097"/>
              </a:lnTo>
              <a:lnTo>
                <a:pt x="8231" y="2202"/>
              </a:lnTo>
              <a:lnTo>
                <a:pt x="8336" y="2281"/>
              </a:lnTo>
              <a:lnTo>
                <a:pt x="8546" y="2386"/>
              </a:lnTo>
              <a:lnTo>
                <a:pt x="8834" y="2464"/>
              </a:lnTo>
              <a:lnTo>
                <a:pt x="9175" y="2543"/>
              </a:lnTo>
              <a:lnTo>
                <a:pt x="9568" y="2621"/>
              </a:lnTo>
              <a:lnTo>
                <a:pt x="10040" y="2700"/>
              </a:lnTo>
              <a:lnTo>
                <a:pt x="10590" y="2778"/>
              </a:lnTo>
              <a:lnTo>
                <a:pt x="11168" y="2831"/>
              </a:lnTo>
              <a:lnTo>
                <a:pt x="11796" y="2884"/>
              </a:lnTo>
              <a:lnTo>
                <a:pt x="12478" y="2936"/>
              </a:lnTo>
              <a:lnTo>
                <a:pt x="13186" y="2962"/>
              </a:lnTo>
              <a:lnTo>
                <a:pt x="13946" y="2989"/>
              </a:lnTo>
              <a:lnTo>
                <a:pt x="14733" y="3014"/>
              </a:lnTo>
              <a:lnTo>
                <a:pt x="15545" y="3041"/>
              </a:lnTo>
              <a:lnTo>
                <a:pt x="16384" y="3041"/>
              </a:lnTo>
              <a:lnTo>
                <a:pt x="15545" y="3041"/>
              </a:lnTo>
              <a:lnTo>
                <a:pt x="14733" y="3067"/>
              </a:lnTo>
              <a:lnTo>
                <a:pt x="13946" y="3093"/>
              </a:lnTo>
              <a:lnTo>
                <a:pt x="13186" y="3120"/>
              </a:lnTo>
              <a:lnTo>
                <a:pt x="12478" y="3146"/>
              </a:lnTo>
              <a:lnTo>
                <a:pt x="11796" y="3198"/>
              </a:lnTo>
              <a:lnTo>
                <a:pt x="11168" y="3250"/>
              </a:lnTo>
              <a:lnTo>
                <a:pt x="10590" y="3329"/>
              </a:lnTo>
              <a:lnTo>
                <a:pt x="10040" y="3381"/>
              </a:lnTo>
              <a:lnTo>
                <a:pt x="9568" y="3460"/>
              </a:lnTo>
              <a:lnTo>
                <a:pt x="9175" y="3539"/>
              </a:lnTo>
              <a:lnTo>
                <a:pt x="8834" y="3617"/>
              </a:lnTo>
              <a:lnTo>
                <a:pt x="8546" y="3696"/>
              </a:lnTo>
              <a:lnTo>
                <a:pt x="8336" y="3801"/>
              </a:lnTo>
              <a:lnTo>
                <a:pt x="8231" y="3880"/>
              </a:lnTo>
              <a:lnTo>
                <a:pt x="8179" y="3984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228600</xdr:colOff>
      <xdr:row>23</xdr:row>
      <xdr:rowOff>0</xdr:rowOff>
    </xdr:to>
    <xdr:sp macro="" textlink="">
      <xdr:nvSpPr>
        <xdr:cNvPr id="2479" name="Zeichnung 3">
          <a:extLst>
            <a:ext uri="{FF2B5EF4-FFF2-40B4-BE49-F238E27FC236}">
              <a16:creationId xmlns:a16="http://schemas.microsoft.com/office/drawing/2014/main" id="{00000000-0008-0000-0100-0000AF090000}"/>
            </a:ext>
          </a:extLst>
        </xdr:cNvPr>
        <xdr:cNvSpPr>
          <a:spLocks/>
        </xdr:cNvSpPr>
      </xdr:nvSpPr>
      <xdr:spPr bwMode="auto">
        <a:xfrm>
          <a:off x="7753350" y="5676900"/>
          <a:ext cx="228600" cy="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0 h 16384"/>
            <a:gd name="T8" fmla="*/ 2147483646 w 16384"/>
            <a:gd name="T9" fmla="*/ 0 h 16384"/>
            <a:gd name="T10" fmla="*/ 2147483646 w 16384"/>
            <a:gd name="T11" fmla="*/ 0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0 h 16384"/>
            <a:gd name="T18" fmla="*/ 2147483646 w 16384"/>
            <a:gd name="T19" fmla="*/ 0 h 16384"/>
            <a:gd name="T20" fmla="*/ 2147483646 w 16384"/>
            <a:gd name="T21" fmla="*/ 0 h 16384"/>
            <a:gd name="T22" fmla="*/ 2147483646 w 16384"/>
            <a:gd name="T23" fmla="*/ 0 h 16384"/>
            <a:gd name="T24" fmla="*/ 2147483646 w 16384"/>
            <a:gd name="T25" fmla="*/ 0 h 16384"/>
            <a:gd name="T26" fmla="*/ 2147483646 w 16384"/>
            <a:gd name="T27" fmla="*/ 0 h 16384"/>
            <a:gd name="T28" fmla="*/ 2147483646 w 16384"/>
            <a:gd name="T29" fmla="*/ 0 h 16384"/>
            <a:gd name="T30" fmla="*/ 2147483646 w 16384"/>
            <a:gd name="T31" fmla="*/ 0 h 16384"/>
            <a:gd name="T32" fmla="*/ 2147483646 w 16384"/>
            <a:gd name="T33" fmla="*/ 0 h 16384"/>
            <a:gd name="T34" fmla="*/ 2147483646 w 16384"/>
            <a:gd name="T35" fmla="*/ 0 h 16384"/>
            <a:gd name="T36" fmla="*/ 2147483646 w 16384"/>
            <a:gd name="T37" fmla="*/ 0 h 16384"/>
            <a:gd name="T38" fmla="*/ 2147483646 w 16384"/>
            <a:gd name="T39" fmla="*/ 0 h 16384"/>
            <a:gd name="T40" fmla="*/ 2147483646 w 16384"/>
            <a:gd name="T41" fmla="*/ 0 h 16384"/>
            <a:gd name="T42" fmla="*/ 2147483646 w 16384"/>
            <a:gd name="T43" fmla="*/ 0 h 16384"/>
            <a:gd name="T44" fmla="*/ 2147483646 w 16384"/>
            <a:gd name="T45" fmla="*/ 0 h 16384"/>
            <a:gd name="T46" fmla="*/ 2147483646 w 16384"/>
            <a:gd name="T47" fmla="*/ 0 h 16384"/>
            <a:gd name="T48" fmla="*/ 2147483646 w 16384"/>
            <a:gd name="T49" fmla="*/ 0 h 16384"/>
            <a:gd name="T50" fmla="*/ 2147483646 w 16384"/>
            <a:gd name="T51" fmla="*/ 0 h 16384"/>
            <a:gd name="T52" fmla="*/ 2147483646 w 16384"/>
            <a:gd name="T53" fmla="*/ 0 h 16384"/>
            <a:gd name="T54" fmla="*/ 2147483646 w 16384"/>
            <a:gd name="T55" fmla="*/ 0 h 16384"/>
            <a:gd name="T56" fmla="*/ 2147483646 w 16384"/>
            <a:gd name="T57" fmla="*/ 0 h 16384"/>
            <a:gd name="T58" fmla="*/ 2147483646 w 16384"/>
            <a:gd name="T59" fmla="*/ 0 h 16384"/>
            <a:gd name="T60" fmla="*/ 2147483646 w 16384"/>
            <a:gd name="T61" fmla="*/ 0 h 16384"/>
            <a:gd name="T62" fmla="*/ 2147483646 w 16384"/>
            <a:gd name="T63" fmla="*/ 0 h 16384"/>
            <a:gd name="T64" fmla="*/ 0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0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0" y="0"/>
              </a:moveTo>
              <a:lnTo>
                <a:pt x="839" y="0"/>
              </a:lnTo>
              <a:lnTo>
                <a:pt x="1651" y="27"/>
              </a:lnTo>
              <a:lnTo>
                <a:pt x="2438" y="52"/>
              </a:lnTo>
              <a:lnTo>
                <a:pt x="3198" y="79"/>
              </a:lnTo>
              <a:lnTo>
                <a:pt x="3906" y="105"/>
              </a:lnTo>
              <a:lnTo>
                <a:pt x="4588" y="157"/>
              </a:lnTo>
              <a:lnTo>
                <a:pt x="5216" y="209"/>
              </a:lnTo>
              <a:lnTo>
                <a:pt x="5794" y="288"/>
              </a:lnTo>
              <a:lnTo>
                <a:pt x="6318" y="341"/>
              </a:lnTo>
              <a:lnTo>
                <a:pt x="6789" y="419"/>
              </a:lnTo>
              <a:lnTo>
                <a:pt x="7209" y="498"/>
              </a:lnTo>
              <a:lnTo>
                <a:pt x="7550" y="576"/>
              </a:lnTo>
              <a:lnTo>
                <a:pt x="7812" y="655"/>
              </a:lnTo>
              <a:lnTo>
                <a:pt x="8021" y="760"/>
              </a:lnTo>
              <a:lnTo>
                <a:pt x="8127" y="839"/>
              </a:lnTo>
              <a:lnTo>
                <a:pt x="8179" y="944"/>
              </a:lnTo>
              <a:lnTo>
                <a:pt x="8231" y="1048"/>
              </a:lnTo>
              <a:lnTo>
                <a:pt x="8336" y="1127"/>
              </a:lnTo>
              <a:lnTo>
                <a:pt x="8546" y="1206"/>
              </a:lnTo>
              <a:lnTo>
                <a:pt x="8834" y="1311"/>
              </a:lnTo>
              <a:lnTo>
                <a:pt x="9175" y="1390"/>
              </a:lnTo>
              <a:lnTo>
                <a:pt x="9568" y="1442"/>
              </a:lnTo>
              <a:lnTo>
                <a:pt x="10040" y="1520"/>
              </a:lnTo>
              <a:lnTo>
                <a:pt x="10590" y="1599"/>
              </a:lnTo>
              <a:lnTo>
                <a:pt x="11168" y="1651"/>
              </a:lnTo>
              <a:lnTo>
                <a:pt x="11796" y="1704"/>
              </a:lnTo>
              <a:lnTo>
                <a:pt x="12478" y="1757"/>
              </a:lnTo>
              <a:lnTo>
                <a:pt x="13186" y="1783"/>
              </a:lnTo>
              <a:lnTo>
                <a:pt x="13946" y="1809"/>
              </a:lnTo>
              <a:lnTo>
                <a:pt x="14733" y="1835"/>
              </a:lnTo>
              <a:lnTo>
                <a:pt x="15545" y="1861"/>
              </a:lnTo>
              <a:lnTo>
                <a:pt x="16384" y="1861"/>
              </a:lnTo>
              <a:lnTo>
                <a:pt x="15545" y="1861"/>
              </a:lnTo>
              <a:lnTo>
                <a:pt x="14733" y="1887"/>
              </a:lnTo>
              <a:lnTo>
                <a:pt x="13946" y="1914"/>
              </a:lnTo>
              <a:lnTo>
                <a:pt x="13186" y="1940"/>
              </a:lnTo>
              <a:lnTo>
                <a:pt x="12478" y="1966"/>
              </a:lnTo>
              <a:lnTo>
                <a:pt x="11796" y="2018"/>
              </a:lnTo>
              <a:lnTo>
                <a:pt x="11168" y="2071"/>
              </a:lnTo>
              <a:lnTo>
                <a:pt x="10590" y="2150"/>
              </a:lnTo>
              <a:lnTo>
                <a:pt x="10040" y="2202"/>
              </a:lnTo>
              <a:lnTo>
                <a:pt x="9568" y="2281"/>
              </a:lnTo>
              <a:lnTo>
                <a:pt x="9175" y="2359"/>
              </a:lnTo>
              <a:lnTo>
                <a:pt x="8834" y="2438"/>
              </a:lnTo>
              <a:lnTo>
                <a:pt x="8546" y="2517"/>
              </a:lnTo>
              <a:lnTo>
                <a:pt x="8336" y="2621"/>
              </a:lnTo>
              <a:lnTo>
                <a:pt x="8231" y="2700"/>
              </a:lnTo>
              <a:lnTo>
                <a:pt x="8179" y="2805"/>
              </a:lnTo>
              <a:lnTo>
                <a:pt x="8179" y="15440"/>
              </a:lnTo>
              <a:lnTo>
                <a:pt x="8127" y="15545"/>
              </a:lnTo>
              <a:lnTo>
                <a:pt x="8021" y="15624"/>
              </a:lnTo>
              <a:lnTo>
                <a:pt x="7812" y="15729"/>
              </a:lnTo>
              <a:lnTo>
                <a:pt x="7550" y="15808"/>
              </a:lnTo>
              <a:lnTo>
                <a:pt x="7209" y="15886"/>
              </a:lnTo>
              <a:lnTo>
                <a:pt x="6789" y="15965"/>
              </a:lnTo>
              <a:lnTo>
                <a:pt x="6318" y="16043"/>
              </a:lnTo>
              <a:lnTo>
                <a:pt x="5794" y="16122"/>
              </a:lnTo>
              <a:lnTo>
                <a:pt x="5216" y="16175"/>
              </a:lnTo>
              <a:lnTo>
                <a:pt x="4588" y="16227"/>
              </a:lnTo>
              <a:lnTo>
                <a:pt x="3906" y="16279"/>
              </a:lnTo>
              <a:lnTo>
                <a:pt x="3198" y="16305"/>
              </a:lnTo>
              <a:lnTo>
                <a:pt x="2438" y="16332"/>
              </a:lnTo>
              <a:lnTo>
                <a:pt x="1651" y="16357"/>
              </a:lnTo>
              <a:lnTo>
                <a:pt x="839" y="16384"/>
              </a:lnTo>
              <a:lnTo>
                <a:pt x="0" y="16384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abSelected="1" zoomScale="75" zoomScaleNormal="75" workbookViewId="0">
      <selection activeCell="B4" sqref="B4"/>
    </sheetView>
  </sheetViews>
  <sheetFormatPr baseColWidth="10" defaultColWidth="0" defaultRowHeight="0" customHeight="1" zeroHeight="1" x14ac:dyDescent="0.2"/>
  <cols>
    <col min="1" max="1" width="10.7109375" style="54" customWidth="1"/>
    <col min="2" max="2" width="63.7109375" style="55" customWidth="1"/>
    <col min="3" max="3" width="13.85546875" style="21" customWidth="1"/>
    <col min="4" max="5" width="14" style="21" customWidth="1"/>
    <col min="6" max="6" width="12.28515625" style="21" customWidth="1"/>
    <col min="7" max="7" width="12.7109375" style="21" customWidth="1"/>
    <col min="8" max="8" width="1" style="21" customWidth="1"/>
    <col min="9" max="16384" width="0" style="21" hidden="1"/>
  </cols>
  <sheetData>
    <row r="1" spans="1:7" s="7" customFormat="1" ht="27.75" thickTop="1" thickBot="1" x14ac:dyDescent="0.25">
      <c r="A1" s="6" t="s">
        <v>0</v>
      </c>
      <c r="D1" s="63" t="s">
        <v>1</v>
      </c>
      <c r="E1" s="8"/>
      <c r="F1" s="8"/>
      <c r="G1" s="9"/>
    </row>
    <row r="2" spans="1:7" s="7" customFormat="1" ht="24" thickTop="1" x14ac:dyDescent="0.2">
      <c r="A2" s="10" t="s">
        <v>1089</v>
      </c>
      <c r="D2" s="11" t="s">
        <v>2</v>
      </c>
      <c r="E2" s="12"/>
      <c r="F2" s="13" t="s">
        <v>3</v>
      </c>
      <c r="G2" s="14" t="s">
        <v>4</v>
      </c>
    </row>
    <row r="3" spans="1:7" s="7" customFormat="1" ht="24" customHeight="1" thickBot="1" x14ac:dyDescent="0.25">
      <c r="A3" s="15"/>
      <c r="D3" s="159"/>
      <c r="E3" s="160"/>
      <c r="F3" s="16" t="s">
        <v>1090</v>
      </c>
      <c r="G3" s="17"/>
    </row>
    <row r="4" spans="1:7" s="7" customFormat="1" ht="30" customHeight="1" thickTop="1" thickBot="1" x14ac:dyDescent="0.3">
      <c r="A4" s="18" t="s">
        <v>5</v>
      </c>
      <c r="B4" s="132"/>
      <c r="C4" s="20"/>
      <c r="D4" s="21"/>
      <c r="E4" s="21"/>
      <c r="F4" s="22"/>
      <c r="G4" s="23"/>
    </row>
    <row r="5" spans="1:7" s="7" customFormat="1" ht="24" customHeight="1" thickBot="1" x14ac:dyDescent="0.25">
      <c r="A5" s="15"/>
      <c r="B5" s="131"/>
      <c r="F5" s="22"/>
      <c r="G5" s="23"/>
    </row>
    <row r="6" spans="1:7" s="26" customFormat="1" ht="19.899999999999999" customHeight="1" thickTop="1" x14ac:dyDescent="0.25">
      <c r="A6" s="58"/>
      <c r="B6" s="56"/>
      <c r="C6" s="24" t="s">
        <v>6</v>
      </c>
      <c r="D6" s="24"/>
      <c r="E6" s="25"/>
      <c r="F6" s="24" t="s">
        <v>7</v>
      </c>
      <c r="G6" s="25"/>
    </row>
    <row r="7" spans="1:7" s="27" customFormat="1" ht="17.25" customHeight="1" x14ac:dyDescent="0.2">
      <c r="A7" s="59"/>
      <c r="B7" s="69"/>
      <c r="C7" s="28" t="s">
        <v>8</v>
      </c>
      <c r="D7" s="29"/>
      <c r="E7" s="30"/>
      <c r="F7" s="28" t="s">
        <v>9</v>
      </c>
      <c r="G7" s="30"/>
    </row>
    <row r="8" spans="1:7" s="27" customFormat="1" ht="27" thickBot="1" x14ac:dyDescent="0.3">
      <c r="A8" s="60" t="s">
        <v>10</v>
      </c>
      <c r="B8" s="70" t="s">
        <v>11</v>
      </c>
      <c r="C8" s="31" t="s">
        <v>12</v>
      </c>
      <c r="D8" s="31" t="s">
        <v>13</v>
      </c>
      <c r="E8" s="32" t="s">
        <v>14</v>
      </c>
      <c r="F8" s="33" t="s">
        <v>15</v>
      </c>
      <c r="G8" s="34" t="s">
        <v>16</v>
      </c>
    </row>
    <row r="9" spans="1:7" s="27" customFormat="1" ht="26.1" customHeight="1" thickTop="1" thickBot="1" x14ac:dyDescent="0.35">
      <c r="A9" s="35" t="s">
        <v>17</v>
      </c>
      <c r="B9" s="71"/>
      <c r="C9" s="36"/>
      <c r="D9" s="36"/>
      <c r="E9" s="36"/>
      <c r="F9" s="36"/>
      <c r="G9" s="36"/>
    </row>
    <row r="10" spans="1:7" s="27" customFormat="1" ht="26.1" customHeight="1" thickTop="1" thickBot="1" x14ac:dyDescent="0.25">
      <c r="A10" s="62"/>
      <c r="B10" s="88"/>
      <c r="C10" s="83"/>
      <c r="D10" s="84"/>
      <c r="E10" s="82"/>
      <c r="F10" s="150"/>
      <c r="G10" s="82"/>
    </row>
    <row r="11" spans="1:7" s="40" customFormat="1" ht="23.1" customHeight="1" thickTop="1" x14ac:dyDescent="0.2">
      <c r="A11" s="41" t="s">
        <v>18</v>
      </c>
      <c r="B11" s="123" t="s">
        <v>1096</v>
      </c>
      <c r="C11" s="42"/>
      <c r="D11" s="125" t="str">
        <f>IF(ISNUMBER(C11),2,"")</f>
        <v/>
      </c>
      <c r="E11" s="43" t="str">
        <f t="shared" ref="E11:E17" si="0">IF(ISNUMBER(C11),1,"")</f>
        <v/>
      </c>
      <c r="F11" s="42" t="str">
        <f>IF(C11="","",C11)</f>
        <v/>
      </c>
      <c r="G11" s="124"/>
    </row>
    <row r="12" spans="1:7" s="40" customFormat="1" ht="23.1" customHeight="1" x14ac:dyDescent="0.2">
      <c r="A12" s="47" t="s">
        <v>19</v>
      </c>
      <c r="B12" s="75" t="s">
        <v>1097</v>
      </c>
      <c r="C12" s="48"/>
      <c r="D12" s="65" t="str">
        <f>IF(ISNUMBER(C12),2,"")</f>
        <v/>
      </c>
      <c r="E12" s="121" t="str">
        <f t="shared" si="0"/>
        <v/>
      </c>
      <c r="F12" s="48" t="str">
        <f t="shared" ref="F12:F17" si="1">IF(C12="","",C12)</f>
        <v/>
      </c>
      <c r="G12" s="5"/>
    </row>
    <row r="13" spans="1:7" s="40" customFormat="1" ht="23.1" customHeight="1" x14ac:dyDescent="0.2">
      <c r="A13" s="47" t="s">
        <v>20</v>
      </c>
      <c r="B13" s="152" t="s">
        <v>1099</v>
      </c>
      <c r="C13" s="65"/>
      <c r="D13" s="65" t="str">
        <f>IF(ISNUMBER(C13),2,"")</f>
        <v/>
      </c>
      <c r="E13" s="121" t="str">
        <f t="shared" si="0"/>
        <v/>
      </c>
      <c r="F13" s="48" t="str">
        <f t="shared" si="1"/>
        <v/>
      </c>
      <c r="G13" s="5"/>
    </row>
    <row r="14" spans="1:7" s="40" customFormat="1" ht="23.1" customHeight="1" x14ac:dyDescent="0.2">
      <c r="A14" s="47" t="s">
        <v>1091</v>
      </c>
      <c r="B14" s="152" t="s">
        <v>1100</v>
      </c>
      <c r="C14" s="65"/>
      <c r="D14" s="65" t="str">
        <f t="shared" ref="D14:D17" si="2">IF(ISNUMBER(C14),2,"")</f>
        <v/>
      </c>
      <c r="E14" s="121" t="str">
        <f t="shared" si="0"/>
        <v/>
      </c>
      <c r="F14" s="48" t="str">
        <f t="shared" si="1"/>
        <v/>
      </c>
      <c r="G14" s="5"/>
    </row>
    <row r="15" spans="1:7" s="40" customFormat="1" ht="23.1" customHeight="1" x14ac:dyDescent="0.2">
      <c r="A15" s="47" t="s">
        <v>1092</v>
      </c>
      <c r="B15" s="152" t="s">
        <v>1101</v>
      </c>
      <c r="C15" s="65"/>
      <c r="D15" s="65" t="str">
        <f t="shared" si="2"/>
        <v/>
      </c>
      <c r="E15" s="121" t="str">
        <f t="shared" si="0"/>
        <v/>
      </c>
      <c r="F15" s="48" t="str">
        <f t="shared" si="1"/>
        <v/>
      </c>
      <c r="G15" s="5"/>
    </row>
    <row r="16" spans="1:7" s="40" customFormat="1" ht="23.1" customHeight="1" x14ac:dyDescent="0.2">
      <c r="A16" s="47" t="s">
        <v>1093</v>
      </c>
      <c r="B16" s="152" t="s">
        <v>1102</v>
      </c>
      <c r="C16" s="65"/>
      <c r="D16" s="65" t="str">
        <f t="shared" si="2"/>
        <v/>
      </c>
      <c r="E16" s="121" t="str">
        <f t="shared" si="0"/>
        <v/>
      </c>
      <c r="F16" s="48" t="str">
        <f t="shared" si="1"/>
        <v/>
      </c>
      <c r="G16" s="5"/>
    </row>
    <row r="17" spans="1:8" s="40" customFormat="1" ht="23.1" customHeight="1" thickBot="1" x14ac:dyDescent="0.25">
      <c r="A17" s="44" t="s">
        <v>1094</v>
      </c>
      <c r="B17" s="73" t="s">
        <v>1103</v>
      </c>
      <c r="C17" s="45"/>
      <c r="D17" s="65" t="str">
        <f t="shared" si="2"/>
        <v/>
      </c>
      <c r="E17" s="121" t="str">
        <f t="shared" si="0"/>
        <v/>
      </c>
      <c r="F17" s="48" t="str">
        <f t="shared" si="1"/>
        <v/>
      </c>
      <c r="G17" s="120"/>
    </row>
    <row r="18" spans="1:8" s="40" customFormat="1" ht="23.1" customHeight="1" thickBot="1" x14ac:dyDescent="0.25">
      <c r="A18" s="127"/>
      <c r="B18" s="128" t="s">
        <v>21</v>
      </c>
      <c r="C18" s="129" t="str">
        <f>IF(SUM(C11:C17)=0,"",SUM(C11:C17))</f>
        <v/>
      </c>
      <c r="D18" s="129" t="str">
        <f t="shared" ref="D18:F18" si="3">IF(SUM(D11:D17)=0,"",SUM(D11:D17))</f>
        <v/>
      </c>
      <c r="E18" s="130" t="str">
        <f t="shared" si="3"/>
        <v/>
      </c>
      <c r="F18" s="129" t="str">
        <f t="shared" si="3"/>
        <v/>
      </c>
      <c r="G18" s="126"/>
    </row>
    <row r="19" spans="1:8" s="40" customFormat="1" ht="22.5" customHeight="1" x14ac:dyDescent="0.2">
      <c r="A19" s="41" t="s">
        <v>22</v>
      </c>
      <c r="B19" s="72" t="s">
        <v>23</v>
      </c>
      <c r="C19" s="42"/>
      <c r="D19" s="65" t="str">
        <f>IF(ISNUMBER(C19),2,"")</f>
        <v/>
      </c>
      <c r="E19" s="43" t="str">
        <f>IF(ISNUMBER(C19),1,"")</f>
        <v/>
      </c>
      <c r="F19" s="42" t="str">
        <f>IF(C19="","",C19)</f>
        <v/>
      </c>
      <c r="G19" s="43" t="str">
        <f>IF(ISNUMBER(F19),2,"")</f>
        <v/>
      </c>
    </row>
    <row r="20" spans="1:8" s="40" customFormat="1" ht="23.1" customHeight="1" x14ac:dyDescent="0.2">
      <c r="A20" s="49" t="s">
        <v>24</v>
      </c>
      <c r="B20" s="74" t="s">
        <v>25</v>
      </c>
      <c r="C20" s="48"/>
      <c r="D20" s="65" t="str">
        <f>IF(ISNUMBER(C20),2,"")</f>
        <v/>
      </c>
      <c r="E20" s="43" t="str">
        <f>IF(ISNUMBER(C20),1,"")</f>
        <v/>
      </c>
      <c r="F20" s="42" t="str">
        <f>IF(C20="","",C20)</f>
        <v/>
      </c>
      <c r="G20" s="43" t="str">
        <f>IF(ISNUMBER(F20),2,"")</f>
        <v/>
      </c>
    </row>
    <row r="21" spans="1:8" s="40" customFormat="1" ht="23.1" customHeight="1" x14ac:dyDescent="0.2">
      <c r="A21" s="49" t="s">
        <v>26</v>
      </c>
      <c r="B21" s="74" t="s">
        <v>27</v>
      </c>
      <c r="C21" s="42"/>
      <c r="D21" s="65" t="str">
        <f>IF(ISNUMBER(C21),2,"")</f>
        <v/>
      </c>
      <c r="E21" s="43" t="str">
        <f>IF(ISNUMBER(C21),1,"")</f>
        <v/>
      </c>
      <c r="F21" s="42" t="str">
        <f>IF(C21="","",C21)</f>
        <v/>
      </c>
      <c r="G21" s="43" t="str">
        <f>IF(ISNUMBER(F21),2,"")</f>
        <v/>
      </c>
    </row>
    <row r="22" spans="1:8" s="40" customFormat="1" ht="23.1" customHeight="1" x14ac:dyDescent="0.2">
      <c r="A22" s="49" t="s">
        <v>28</v>
      </c>
      <c r="B22" s="74" t="s">
        <v>29</v>
      </c>
      <c r="C22" s="42"/>
      <c r="D22" s="65" t="str">
        <f>IF(ISNUMBER(C22),2,"")</f>
        <v/>
      </c>
      <c r="E22" s="43" t="str">
        <f>IF(ISNUMBER(C22),1,"")</f>
        <v/>
      </c>
      <c r="F22" s="42" t="str">
        <f>IF(C22="","",C22)</f>
        <v/>
      </c>
      <c r="G22" s="43" t="str">
        <f>IF(ISNUMBER(F22),2,"")</f>
        <v/>
      </c>
    </row>
    <row r="23" spans="1:8" s="40" customFormat="1" ht="23.1" customHeight="1" thickBot="1" x14ac:dyDescent="0.25">
      <c r="A23" s="41" t="s">
        <v>30</v>
      </c>
      <c r="B23" s="72" t="s">
        <v>31</v>
      </c>
      <c r="C23" s="42"/>
      <c r="D23" s="65" t="str">
        <f>IF(ISNUMBER(C23),2,"")</f>
        <v/>
      </c>
      <c r="E23" s="43" t="str">
        <f>IF(ISNUMBER(C23),1,"")</f>
        <v/>
      </c>
      <c r="F23" s="42" t="str">
        <f>IF(C23="","",C23)</f>
        <v/>
      </c>
      <c r="G23" s="139"/>
    </row>
    <row r="24" spans="1:8" s="40" customFormat="1" ht="23.1" customHeight="1" thickTop="1" thickBot="1" x14ac:dyDescent="0.25">
      <c r="A24" s="62"/>
      <c r="B24" s="79" t="s">
        <v>32</v>
      </c>
      <c r="C24" s="46" t="str">
        <f>IF(SUM(C18,C19:C23)=0,"",SUM(C18,C19:C23))</f>
        <v/>
      </c>
      <c r="D24" s="46" t="str">
        <f>IF(SUM(D18,D19:D23)=0,"",SUM(D18,D19:D23))</f>
        <v/>
      </c>
      <c r="E24" s="147" t="str">
        <f>IF(SUM(E18,E19:E23)=0,"",SUM(E18,E19:E23))</f>
        <v/>
      </c>
      <c r="F24" s="149" t="str">
        <f>IF(SUM(F18,F19:F23)=0,"",SUM(F18,F19:F23))</f>
        <v/>
      </c>
      <c r="G24" s="61" t="str">
        <f>IF(SUM(G18,G19:G23)=0,"",SUM(G18,G19:G23))</f>
        <v/>
      </c>
      <c r="H24" s="148"/>
    </row>
    <row r="25" spans="1:8" s="40" customFormat="1" ht="23.1" customHeight="1" thickTop="1" x14ac:dyDescent="0.2">
      <c r="A25" s="50"/>
      <c r="B25" s="76"/>
      <c r="C25" s="51"/>
      <c r="D25" s="51"/>
      <c r="E25" s="51"/>
      <c r="F25" s="51"/>
      <c r="G25" s="51"/>
    </row>
    <row r="26" spans="1:8" s="40" customFormat="1" ht="23.1" customHeight="1" thickBot="1" x14ac:dyDescent="0.35">
      <c r="A26" s="35" t="s">
        <v>33</v>
      </c>
      <c r="B26" s="77"/>
      <c r="C26" s="52"/>
      <c r="D26" s="52"/>
      <c r="E26" s="52"/>
      <c r="F26" s="52"/>
      <c r="G26" s="52"/>
    </row>
    <row r="27" spans="1:8" s="40" customFormat="1" ht="23.1" customHeight="1" thickTop="1" thickBot="1" x14ac:dyDescent="0.25">
      <c r="A27" s="37" t="s">
        <v>34</v>
      </c>
      <c r="B27" s="78" t="s">
        <v>35</v>
      </c>
      <c r="C27" s="38"/>
      <c r="D27" s="163" t="str">
        <f>IF(ISNUMBER(C27),2,"")</f>
        <v/>
      </c>
      <c r="E27" s="39" t="str">
        <f>IF(ISNUMBER(C27),1,"")</f>
        <v/>
      </c>
      <c r="F27" s="133" t="str">
        <f>IF(C27="","",C27)</f>
        <v/>
      </c>
      <c r="G27" s="64" t="str">
        <f>IF(ISNUMBER(F27),2,"")</f>
        <v/>
      </c>
    </row>
    <row r="28" spans="1:8" s="40" customFormat="1" ht="23.1" customHeight="1" thickTop="1" x14ac:dyDescent="0.2">
      <c r="A28" s="137"/>
      <c r="B28" s="138"/>
      <c r="C28" s="158"/>
      <c r="D28" s="158"/>
      <c r="E28" s="158"/>
      <c r="F28" s="158"/>
      <c r="G28" s="158"/>
    </row>
    <row r="29" spans="1:8" s="40" customFormat="1" ht="23.1" customHeight="1" thickBot="1" x14ac:dyDescent="0.25">
      <c r="A29" s="134"/>
      <c r="B29" s="135"/>
      <c r="C29" s="136"/>
      <c r="D29" s="136"/>
      <c r="E29" s="136"/>
      <c r="F29" s="136"/>
      <c r="G29" s="136"/>
    </row>
    <row r="30" spans="1:8" s="40" customFormat="1" ht="23.1" customHeight="1" thickTop="1" thickBot="1" x14ac:dyDescent="0.25">
      <c r="A30" s="62"/>
      <c r="B30" s="79" t="s">
        <v>36</v>
      </c>
      <c r="C30" s="46" t="str">
        <f>IF(AND(C24="",C27=""),"",IF(C24="",C27,IF(C27="",C24,C24+C27)))</f>
        <v/>
      </c>
      <c r="D30" s="46" t="str">
        <f>IF(AND(D24="",D27=""),"",IF(D24="",D27,IF(D27="",D24,D24+D27)))</f>
        <v/>
      </c>
      <c r="E30" s="61" t="str">
        <f>IF(AND(E24="",E27=""),"",IF(E24="",E27,IF(E27="",E24,E24+E27)))</f>
        <v/>
      </c>
      <c r="F30" s="46" t="str">
        <f>IF(AND(F24="",F27=""),"",IF(F24="",F27,IF(F27="",F24,F24+F27)))</f>
        <v/>
      </c>
      <c r="G30" s="61" t="str">
        <f>IF(AND(G24="",G27=""),"",IF(G24="",G27,IF(G27="",G24,G24+G27)))</f>
        <v/>
      </c>
    </row>
    <row r="31" spans="1:8" s="40" customFormat="1" ht="23.1" customHeight="1" thickTop="1" x14ac:dyDescent="0.2">
      <c r="A31" s="50"/>
      <c r="B31" s="80"/>
      <c r="C31" s="51"/>
      <c r="D31" s="51"/>
      <c r="E31" s="51"/>
      <c r="F31" s="51"/>
      <c r="G31" s="51"/>
    </row>
    <row r="32" spans="1:8" s="40" customFormat="1" ht="23.1" customHeight="1" thickBot="1" x14ac:dyDescent="0.35">
      <c r="A32" s="35" t="s">
        <v>37</v>
      </c>
      <c r="B32" s="77"/>
      <c r="C32" s="115"/>
      <c r="D32" s="52"/>
      <c r="E32" s="52"/>
      <c r="F32" s="52"/>
      <c r="G32" s="52"/>
    </row>
    <row r="33" spans="1:9" s="40" customFormat="1" ht="22.5" customHeight="1" thickTop="1" x14ac:dyDescent="0.2">
      <c r="A33" s="37" t="s">
        <v>38</v>
      </c>
      <c r="B33" s="81" t="s">
        <v>39</v>
      </c>
      <c r="C33" s="1"/>
      <c r="D33" s="2"/>
      <c r="E33" s="3"/>
      <c r="F33" s="156" t="str">
        <f>IF(NOT(ISNUMBER(F24)),"",TRUNC(F24/50.01,0)*2+2)</f>
        <v/>
      </c>
      <c r="G33" s="4"/>
    </row>
    <row r="34" spans="1:9" s="40" customFormat="1" ht="22.5" customHeight="1" thickBot="1" x14ac:dyDescent="0.25">
      <c r="A34" s="110">
        <v>5002</v>
      </c>
      <c r="B34" s="116" t="s">
        <v>1104</v>
      </c>
      <c r="C34" s="153"/>
      <c r="D34" s="154"/>
      <c r="E34" s="111" t="str">
        <f>IF(OR(D34="x",D34="X"),C30,"")</f>
        <v/>
      </c>
      <c r="F34" s="157" t="str">
        <f>IF(NOT(ISNUMBER(F27)),"",TRUNC(F27/50.01,0)*2+2)</f>
        <v/>
      </c>
      <c r="G34" s="111" t="str">
        <f>IF(OR(F34="x",F34="X"),E30,"")</f>
        <v/>
      </c>
    </row>
    <row r="35" spans="1:9" s="40" customFormat="1" ht="23.1" customHeight="1" thickTop="1" x14ac:dyDescent="0.2">
      <c r="B35" s="112"/>
      <c r="C35" s="113"/>
      <c r="D35" s="114"/>
      <c r="E35" s="114"/>
      <c r="G35" s="51"/>
    </row>
    <row r="36" spans="1:9" s="40" customFormat="1" ht="23.1" hidden="1" customHeight="1" x14ac:dyDescent="0.2">
      <c r="A36" s="54"/>
      <c r="B36" s="55"/>
      <c r="C36" s="21"/>
      <c r="D36" s="21"/>
      <c r="E36" s="21"/>
      <c r="F36" s="21"/>
      <c r="G36" s="21"/>
      <c r="H36" s="21"/>
    </row>
    <row r="37" spans="1:9" s="40" customFormat="1" ht="23.1" hidden="1" customHeight="1" x14ac:dyDescent="0.2">
      <c r="A37" s="54"/>
      <c r="B37" s="55"/>
      <c r="C37" s="21"/>
      <c r="D37" s="21"/>
      <c r="E37" s="21"/>
      <c r="F37" s="21"/>
      <c r="G37" s="21"/>
      <c r="H37" s="21"/>
    </row>
    <row r="38" spans="1:9" ht="26.1" hidden="1" customHeight="1" x14ac:dyDescent="0.2"/>
    <row r="39" spans="1:9" s="40" customFormat="1" ht="23.1" hidden="1" customHeight="1" x14ac:dyDescent="0.2">
      <c r="A39" s="54"/>
      <c r="B39" s="55"/>
      <c r="C39" s="21"/>
      <c r="D39" s="21"/>
      <c r="E39" s="21"/>
      <c r="F39" s="21"/>
      <c r="G39" s="21"/>
      <c r="H39" s="21"/>
    </row>
    <row r="40" spans="1:9" s="40" customFormat="1" ht="23.1" hidden="1" customHeight="1" x14ac:dyDescent="0.2">
      <c r="A40" s="54"/>
      <c r="B40" s="55"/>
      <c r="C40" s="21"/>
      <c r="D40" s="21"/>
      <c r="E40" s="21"/>
      <c r="F40" s="21"/>
      <c r="G40" s="21"/>
      <c r="H40" s="21"/>
      <c r="I40" s="53"/>
    </row>
  </sheetData>
  <sheetProtection algorithmName="SHA-512" hashValue="gDLw5f4yK8t6GIcaAD3YIhltkJTV5i8KFDG1RibfhL5e1Cr4sUO8cqlOYq0N9vFY2sWzrQfuZEuLZ9LRtJRIlQ==" saltValue="AjYPZToDsewtJeZgz5IhXg==" spinCount="100000" sheet="1" objects="1" scenarios="1"/>
  <mergeCells count="1">
    <mergeCell ref="D3:E3"/>
  </mergeCells>
  <phoneticPr fontId="0" type="noConversion"/>
  <dataValidations count="2">
    <dataValidation type="whole" errorStyle="warning" operator="greaterThan" allowBlank="1" showErrorMessage="1" errorTitle="Ungültige Eingabe" error="Bitte eine positive ganze Zahl eingeben!" sqref="C34 G34:G35 D35:E35 E34:F34" xr:uid="{00000000-0002-0000-0000-000000000000}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D34" xr:uid="{00000000-0002-0000-0000-000001000000}">
      <formula1>$A$29:$B$29</formula1>
    </dataValidation>
  </dataValidations>
  <printOptions horizontalCentered="1"/>
  <pageMargins left="0.78740157480314965" right="0.78740157480314965" top="0.59055118110236227" bottom="0.31496062992125984" header="0.51181102362204722" footer="0.51181102362204722"/>
  <pageSetup paperSize="9" scale="6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"/>
  <sheetViews>
    <sheetView zoomScale="75" zoomScaleNormal="75" workbookViewId="0">
      <selection activeCell="B4" sqref="B4"/>
    </sheetView>
  </sheetViews>
  <sheetFormatPr baseColWidth="10" defaultColWidth="0" defaultRowHeight="0" customHeight="1" zeroHeight="1" x14ac:dyDescent="0.2"/>
  <cols>
    <col min="1" max="1" width="10.7109375" style="54" customWidth="1"/>
    <col min="2" max="2" width="63.7109375" style="55" customWidth="1"/>
    <col min="3" max="3" width="13.85546875" style="21" customWidth="1"/>
    <col min="4" max="5" width="14" style="21" customWidth="1"/>
    <col min="6" max="6" width="12.28515625" style="21" customWidth="1"/>
    <col min="7" max="7" width="12.7109375" style="21" customWidth="1"/>
    <col min="8" max="8" width="1" style="21" customWidth="1"/>
    <col min="9" max="16384" width="0" style="21" hidden="1"/>
  </cols>
  <sheetData>
    <row r="1" spans="1:7" s="7" customFormat="1" ht="27.75" thickTop="1" thickBot="1" x14ac:dyDescent="0.25">
      <c r="A1" s="6" t="s">
        <v>40</v>
      </c>
      <c r="D1" s="63" t="s">
        <v>1</v>
      </c>
      <c r="E1" s="8"/>
      <c r="F1" s="8"/>
      <c r="G1" s="9"/>
    </row>
    <row r="2" spans="1:7" s="7" customFormat="1" ht="24" thickTop="1" x14ac:dyDescent="0.2">
      <c r="A2" s="10" t="s">
        <v>1089</v>
      </c>
      <c r="D2" s="11" t="s">
        <v>2</v>
      </c>
      <c r="E2" s="12"/>
      <c r="F2" s="13" t="s">
        <v>3</v>
      </c>
      <c r="G2" s="14" t="s">
        <v>4</v>
      </c>
    </row>
    <row r="3" spans="1:7" s="7" customFormat="1" ht="24" customHeight="1" thickBot="1" x14ac:dyDescent="0.25">
      <c r="A3" s="87" t="s">
        <v>1095</v>
      </c>
      <c r="B3" s="85"/>
      <c r="C3" s="86"/>
      <c r="D3" s="161" t="str">
        <f>IF('ZFA-Bestellliste'!D3="","",'ZFA-Bestellliste'!D3)</f>
        <v/>
      </c>
      <c r="E3" s="162"/>
      <c r="F3" s="16" t="s">
        <v>1090</v>
      </c>
      <c r="G3" s="17"/>
    </row>
    <row r="4" spans="1:7" s="7" customFormat="1" ht="30" customHeight="1" thickTop="1" thickBot="1" x14ac:dyDescent="0.3">
      <c r="A4" s="18" t="s">
        <v>5</v>
      </c>
      <c r="B4" s="19"/>
      <c r="C4" s="20"/>
      <c r="D4" s="21"/>
      <c r="E4" s="21"/>
      <c r="F4" s="22"/>
      <c r="G4" s="23"/>
    </row>
    <row r="5" spans="1:7" s="7" customFormat="1" ht="24" customHeight="1" thickBot="1" x14ac:dyDescent="0.25">
      <c r="A5" s="15"/>
      <c r="F5" s="22"/>
      <c r="G5" s="23"/>
    </row>
    <row r="6" spans="1:7" s="26" customFormat="1" ht="19.899999999999999" customHeight="1" thickTop="1" x14ac:dyDescent="0.25">
      <c r="A6" s="58"/>
      <c r="B6" s="56"/>
      <c r="C6" s="24" t="s">
        <v>6</v>
      </c>
      <c r="D6" s="24"/>
      <c r="E6" s="25"/>
      <c r="F6" s="24" t="s">
        <v>7</v>
      </c>
      <c r="G6" s="25"/>
    </row>
    <row r="7" spans="1:7" s="27" customFormat="1" ht="17.25" customHeight="1" x14ac:dyDescent="0.2">
      <c r="A7" s="59"/>
      <c r="B7" s="57"/>
      <c r="C7" s="28" t="s">
        <v>8</v>
      </c>
      <c r="D7" s="29"/>
      <c r="E7" s="30"/>
      <c r="F7" s="28" t="s">
        <v>9</v>
      </c>
      <c r="G7" s="30"/>
    </row>
    <row r="8" spans="1:7" s="27" customFormat="1" ht="27" thickBot="1" x14ac:dyDescent="0.3">
      <c r="A8" s="60" t="s">
        <v>10</v>
      </c>
      <c r="B8" s="70" t="s">
        <v>11</v>
      </c>
      <c r="C8" s="31" t="s">
        <v>12</v>
      </c>
      <c r="D8" s="31" t="s">
        <v>13</v>
      </c>
      <c r="E8" s="32" t="s">
        <v>14</v>
      </c>
      <c r="F8" s="33" t="s">
        <v>15</v>
      </c>
      <c r="G8" s="34" t="s">
        <v>16</v>
      </c>
    </row>
    <row r="9" spans="1:7" s="27" customFormat="1" ht="26.1" customHeight="1" thickTop="1" thickBot="1" x14ac:dyDescent="0.35">
      <c r="A9" s="35" t="s">
        <v>17</v>
      </c>
      <c r="B9" s="71"/>
      <c r="C9" s="36"/>
      <c r="D9" s="36"/>
      <c r="E9" s="36"/>
      <c r="F9" s="36"/>
      <c r="G9" s="36"/>
    </row>
    <row r="10" spans="1:7" s="27" customFormat="1" ht="26.1" customHeight="1" thickTop="1" thickBot="1" x14ac:dyDescent="0.25">
      <c r="A10" s="62"/>
      <c r="B10" s="88"/>
      <c r="C10" s="83"/>
      <c r="D10" s="84"/>
      <c r="E10" s="151"/>
      <c r="F10" s="83"/>
      <c r="G10" s="82"/>
    </row>
    <row r="11" spans="1:7" s="40" customFormat="1" ht="23.1" customHeight="1" thickTop="1" x14ac:dyDescent="0.2">
      <c r="A11" s="41" t="s">
        <v>18</v>
      </c>
      <c r="B11" s="72" t="s">
        <v>1098</v>
      </c>
      <c r="C11" s="42"/>
      <c r="D11" s="66"/>
      <c r="E11" s="43"/>
      <c r="F11" s="42" t="str">
        <f t="shared" ref="F11:F17" si="0">IF(C11="","",C11)</f>
        <v/>
      </c>
      <c r="G11" s="124"/>
    </row>
    <row r="12" spans="1:7" s="40" customFormat="1" ht="23.1" customHeight="1" x14ac:dyDescent="0.2">
      <c r="A12" s="47" t="s">
        <v>19</v>
      </c>
      <c r="B12" s="75" t="s">
        <v>1097</v>
      </c>
      <c r="C12" s="48"/>
      <c r="D12" s="122"/>
      <c r="E12" s="121"/>
      <c r="F12" s="48" t="str">
        <f t="shared" si="0"/>
        <v/>
      </c>
      <c r="G12" s="5"/>
    </row>
    <row r="13" spans="1:7" s="40" customFormat="1" ht="23.1" customHeight="1" x14ac:dyDescent="0.2">
      <c r="A13" s="47" t="s">
        <v>20</v>
      </c>
      <c r="B13" s="75" t="s">
        <v>1099</v>
      </c>
      <c r="C13" s="48"/>
      <c r="D13" s="122"/>
      <c r="E13" s="121"/>
      <c r="F13" s="42" t="str">
        <f t="shared" si="0"/>
        <v/>
      </c>
      <c r="G13" s="5"/>
    </row>
    <row r="14" spans="1:7" s="40" customFormat="1" ht="23.1" customHeight="1" x14ac:dyDescent="0.2">
      <c r="A14" s="47" t="s">
        <v>1091</v>
      </c>
      <c r="B14" s="75" t="s">
        <v>1100</v>
      </c>
      <c r="C14" s="48"/>
      <c r="D14" s="122"/>
      <c r="E14" s="121"/>
      <c r="F14" s="42" t="str">
        <f t="shared" si="0"/>
        <v/>
      </c>
      <c r="G14" s="5"/>
    </row>
    <row r="15" spans="1:7" s="40" customFormat="1" ht="23.1" customHeight="1" x14ac:dyDescent="0.2">
      <c r="A15" s="47" t="s">
        <v>1092</v>
      </c>
      <c r="B15" s="75" t="s">
        <v>1101</v>
      </c>
      <c r="C15" s="48"/>
      <c r="D15" s="122"/>
      <c r="E15" s="121"/>
      <c r="F15" s="42" t="str">
        <f t="shared" si="0"/>
        <v/>
      </c>
      <c r="G15" s="5"/>
    </row>
    <row r="16" spans="1:7" s="40" customFormat="1" ht="23.1" customHeight="1" x14ac:dyDescent="0.2">
      <c r="A16" s="47" t="s">
        <v>1093</v>
      </c>
      <c r="B16" s="75" t="s">
        <v>1102</v>
      </c>
      <c r="C16" s="48"/>
      <c r="D16" s="122"/>
      <c r="E16" s="121"/>
      <c r="F16" s="42" t="str">
        <f t="shared" si="0"/>
        <v/>
      </c>
      <c r="G16" s="5"/>
    </row>
    <row r="17" spans="1:8" s="40" customFormat="1" ht="23.1" customHeight="1" thickBot="1" x14ac:dyDescent="0.25">
      <c r="A17" s="47" t="s">
        <v>1094</v>
      </c>
      <c r="B17" s="75" t="s">
        <v>1103</v>
      </c>
      <c r="C17" s="48"/>
      <c r="D17" s="122"/>
      <c r="E17" s="121"/>
      <c r="F17" s="48" t="str">
        <f t="shared" si="0"/>
        <v/>
      </c>
      <c r="G17" s="5"/>
    </row>
    <row r="18" spans="1:8" s="40" customFormat="1" ht="23.1" customHeight="1" thickBot="1" x14ac:dyDescent="0.25">
      <c r="A18" s="127"/>
      <c r="B18" s="128" t="s">
        <v>21</v>
      </c>
      <c r="C18" s="129" t="str">
        <f>IF(SUM(C11:C17)=0,"",SUM(C11:C17))</f>
        <v/>
      </c>
      <c r="D18" s="129" t="str">
        <f>IF(SUM(D11:D17)=0,"",SUM(D11:D17))</f>
        <v/>
      </c>
      <c r="E18" s="130" t="str">
        <f>IF(SUM(E11:E17)=0,"",SUM(E11:E17))</f>
        <v/>
      </c>
      <c r="F18" s="129" t="str">
        <f>IF(SUM(F11:F17)=0,"",SUM(F11:F17))</f>
        <v/>
      </c>
      <c r="G18" s="126"/>
    </row>
    <row r="19" spans="1:8" s="40" customFormat="1" ht="23.1" customHeight="1" x14ac:dyDescent="0.2">
      <c r="A19" s="41" t="s">
        <v>22</v>
      </c>
      <c r="B19" s="74" t="s">
        <v>23</v>
      </c>
      <c r="C19" s="42"/>
      <c r="D19" s="42"/>
      <c r="E19" s="43"/>
      <c r="F19" s="42" t="str">
        <f>IF(C19="","",C19)</f>
        <v/>
      </c>
      <c r="G19" s="146"/>
    </row>
    <row r="20" spans="1:8" s="40" customFormat="1" ht="23.1" customHeight="1" x14ac:dyDescent="0.2">
      <c r="A20" s="49" t="s">
        <v>24</v>
      </c>
      <c r="B20" s="74" t="s">
        <v>25</v>
      </c>
      <c r="C20" s="48"/>
      <c r="D20" s="68"/>
      <c r="E20" s="43"/>
      <c r="F20" s="42" t="str">
        <f>IF(C20="","",C20)</f>
        <v/>
      </c>
      <c r="G20" s="145"/>
    </row>
    <row r="21" spans="1:8" s="40" customFormat="1" ht="23.1" customHeight="1" x14ac:dyDescent="0.2">
      <c r="A21" s="49" t="s">
        <v>26</v>
      </c>
      <c r="B21" s="74" t="s">
        <v>27</v>
      </c>
      <c r="C21" s="42"/>
      <c r="D21" s="68"/>
      <c r="E21" s="43"/>
      <c r="F21" s="42" t="str">
        <f>IF(C21="","",C21)</f>
        <v/>
      </c>
      <c r="G21" s="145"/>
    </row>
    <row r="22" spans="1:8" s="40" customFormat="1" ht="23.1" customHeight="1" x14ac:dyDescent="0.2">
      <c r="A22" s="49" t="s">
        <v>28</v>
      </c>
      <c r="B22" s="74" t="s">
        <v>29</v>
      </c>
      <c r="C22" s="42"/>
      <c r="D22" s="68"/>
      <c r="E22" s="43"/>
      <c r="F22" s="42" t="str">
        <f>IF(C22="","",C22)</f>
        <v/>
      </c>
      <c r="G22" s="145"/>
    </row>
    <row r="23" spans="1:8" s="40" customFormat="1" ht="23.1" customHeight="1" thickBot="1" x14ac:dyDescent="0.25">
      <c r="A23" s="41" t="s">
        <v>30</v>
      </c>
      <c r="B23" s="72" t="s">
        <v>31</v>
      </c>
      <c r="C23" s="42"/>
      <c r="D23" s="42"/>
      <c r="E23" s="43"/>
      <c r="F23" s="42" t="str">
        <f>IF(C23="","",C23)</f>
        <v/>
      </c>
      <c r="G23" s="144"/>
    </row>
    <row r="24" spans="1:8" s="40" customFormat="1" ht="23.1" customHeight="1" thickTop="1" thickBot="1" x14ac:dyDescent="0.25">
      <c r="A24" s="62"/>
      <c r="B24" s="79" t="s">
        <v>32</v>
      </c>
      <c r="C24" s="46" t="str">
        <f>IF(SUM(C18,C19:C23)=0,"",SUM(C18,C19:C23))</f>
        <v/>
      </c>
      <c r="D24" s="46" t="str">
        <f>IF(SUM(D18,D19:D23)=0,"",SUM(D18,D19:D23))</f>
        <v/>
      </c>
      <c r="E24" s="147" t="str">
        <f>IF(SUM(E18,E19:E23)=0,"",SUM(E18,E19:E23))</f>
        <v/>
      </c>
      <c r="F24" s="149" t="str">
        <f>IF(SUM(F18,F19:F23)=0,"",SUM(F18,F19:F23))</f>
        <v/>
      </c>
      <c r="G24" s="61" t="str">
        <f>IF(SUM(G18,G19:G23)=0,"",SUM(G18,G19:G23))</f>
        <v/>
      </c>
      <c r="H24" s="148"/>
    </row>
    <row r="25" spans="1:8" s="40" customFormat="1" ht="23.1" customHeight="1" thickTop="1" x14ac:dyDescent="0.2">
      <c r="A25" s="50"/>
      <c r="B25" s="76"/>
      <c r="C25" s="51"/>
      <c r="D25" s="51"/>
      <c r="E25" s="51"/>
      <c r="F25" s="51"/>
      <c r="G25" s="51"/>
    </row>
    <row r="26" spans="1:8" s="40" customFormat="1" ht="23.1" customHeight="1" thickBot="1" x14ac:dyDescent="0.35">
      <c r="A26" s="35" t="s">
        <v>33</v>
      </c>
      <c r="B26" s="77"/>
      <c r="C26" s="52"/>
      <c r="D26" s="52"/>
      <c r="E26" s="52"/>
      <c r="F26" s="52"/>
      <c r="G26" s="52"/>
    </row>
    <row r="27" spans="1:8" s="40" customFormat="1" ht="23.1" customHeight="1" thickTop="1" thickBot="1" x14ac:dyDescent="0.25">
      <c r="A27" s="37" t="s">
        <v>34</v>
      </c>
      <c r="B27" s="78" t="s">
        <v>35</v>
      </c>
      <c r="C27" s="38"/>
      <c r="D27" s="67"/>
      <c r="E27" s="39"/>
      <c r="F27" s="133" t="str">
        <f>IF(C27="","",C27)</f>
        <v/>
      </c>
      <c r="G27" s="64"/>
    </row>
    <row r="28" spans="1:8" s="40" customFormat="1" ht="23.1" customHeight="1" thickTop="1" x14ac:dyDescent="0.2">
      <c r="A28" s="140"/>
      <c r="B28" s="141"/>
      <c r="C28" s="142"/>
      <c r="D28" s="143"/>
      <c r="E28" s="142"/>
      <c r="F28" s="142"/>
      <c r="G28" s="142"/>
    </row>
    <row r="29" spans="1:8" s="40" customFormat="1" ht="23.1" customHeight="1" thickBot="1" x14ac:dyDescent="0.25">
      <c r="A29" s="134"/>
      <c r="B29" s="135"/>
      <c r="C29" s="136"/>
      <c r="D29" s="136"/>
      <c r="E29" s="136"/>
      <c r="F29" s="136"/>
      <c r="G29" s="136"/>
    </row>
    <row r="30" spans="1:8" s="40" customFormat="1" ht="23.1" customHeight="1" thickTop="1" thickBot="1" x14ac:dyDescent="0.25">
      <c r="A30" s="62"/>
      <c r="B30" s="79" t="s">
        <v>36</v>
      </c>
      <c r="C30" s="46" t="str">
        <f>IF(AND(C24="",C27=""),"",IF(C24="",C27,IF(C27="",C24,C24+C27)))</f>
        <v/>
      </c>
      <c r="D30" s="46" t="str">
        <f>IF(AND(D24="",D27=""),"",IF(D24="",D27,IF(D27="",D24,D24+D27)))</f>
        <v/>
      </c>
      <c r="E30" s="61" t="str">
        <f>IF(AND(E24="",E27=""),"",IF(E24="",E27,IF(E27="",E24,E24+E27)))</f>
        <v/>
      </c>
      <c r="F30" s="46" t="str">
        <f>IF(AND(F24="",F27=""),"",IF(F24="",F27,IF(F27="",F24,F24+F27)))</f>
        <v/>
      </c>
      <c r="G30" s="61" t="str">
        <f>IF(AND(G24="",G27=""),"",IF(G24="",G27,IF(G27="",G24,G24+G27)))</f>
        <v/>
      </c>
    </row>
    <row r="31" spans="1:8" s="40" customFormat="1" ht="23.1" customHeight="1" thickTop="1" x14ac:dyDescent="0.2">
      <c r="A31" s="50"/>
      <c r="B31" s="80"/>
      <c r="C31" s="51"/>
      <c r="D31" s="51"/>
      <c r="E31" s="51"/>
      <c r="F31" s="51"/>
      <c r="G31" s="51"/>
    </row>
    <row r="32" spans="1:8" s="40" customFormat="1" ht="23.1" customHeight="1" thickBot="1" x14ac:dyDescent="0.35">
      <c r="A32" s="35" t="s">
        <v>37</v>
      </c>
      <c r="B32" s="77"/>
      <c r="C32" s="115" t="str">
        <f>IF(AND(ISTEXT(D34),ISTEXT(G34)),"Bitte bei Markierungsbogen entweder blanko oder mit Eindruck ankreuzen!","")</f>
        <v/>
      </c>
      <c r="D32" s="52"/>
      <c r="E32" s="52"/>
      <c r="F32" s="52"/>
      <c r="G32" s="52"/>
    </row>
    <row r="33" spans="1:9" s="40" customFormat="1" ht="22.5" customHeight="1" thickTop="1" x14ac:dyDescent="0.2">
      <c r="A33" s="37" t="s">
        <v>38</v>
      </c>
      <c r="B33" s="81" t="s">
        <v>39</v>
      </c>
      <c r="C33" s="1"/>
      <c r="D33" s="2"/>
      <c r="E33" s="3"/>
      <c r="F33" s="156"/>
      <c r="G33" s="4"/>
    </row>
    <row r="34" spans="1:9" s="40" customFormat="1" ht="22.5" customHeight="1" thickBot="1" x14ac:dyDescent="0.25">
      <c r="A34" s="110">
        <v>5002</v>
      </c>
      <c r="B34" s="116" t="s">
        <v>1104</v>
      </c>
      <c r="C34" s="153"/>
      <c r="D34" s="154"/>
      <c r="E34" s="111" t="str">
        <f>IF(OR(D34="x",D34="X"),C30,"")</f>
        <v/>
      </c>
      <c r="F34" s="157"/>
      <c r="G34" s="155"/>
    </row>
    <row r="35" spans="1:9" s="40" customFormat="1" ht="23.1" customHeight="1" thickTop="1" x14ac:dyDescent="0.2">
      <c r="B35" s="112"/>
      <c r="C35" s="113"/>
      <c r="D35" s="114"/>
      <c r="E35" s="114"/>
      <c r="G35" s="51"/>
    </row>
    <row r="36" spans="1:9" s="40" customFormat="1" ht="23.1" hidden="1" customHeight="1" x14ac:dyDescent="0.2">
      <c r="A36" s="54"/>
      <c r="B36" s="55"/>
      <c r="C36" s="21"/>
      <c r="D36" s="21"/>
      <c r="E36" s="21"/>
      <c r="F36" s="21"/>
      <c r="G36" s="21"/>
      <c r="H36" s="21"/>
    </row>
    <row r="37" spans="1:9" s="40" customFormat="1" ht="23.1" hidden="1" customHeight="1" x14ac:dyDescent="0.2">
      <c r="A37" s="54"/>
      <c r="B37" s="55"/>
      <c r="C37" s="21"/>
      <c r="D37" s="21"/>
      <c r="E37" s="21"/>
      <c r="F37" s="21"/>
      <c r="G37" s="21"/>
      <c r="H37" s="21"/>
    </row>
    <row r="38" spans="1:9" ht="26.1" hidden="1" customHeight="1" x14ac:dyDescent="0.2"/>
    <row r="39" spans="1:9" s="40" customFormat="1" ht="23.1" hidden="1" customHeight="1" x14ac:dyDescent="0.2">
      <c r="A39" s="54"/>
      <c r="B39" s="55"/>
      <c r="C39" s="21"/>
      <c r="D39" s="21"/>
      <c r="E39" s="21"/>
      <c r="F39" s="21"/>
      <c r="G39" s="21"/>
      <c r="H39" s="21"/>
    </row>
    <row r="40" spans="1:9" s="40" customFormat="1" ht="23.1" hidden="1" customHeight="1" x14ac:dyDescent="0.2">
      <c r="A40" s="54"/>
      <c r="B40" s="55"/>
      <c r="C40" s="21"/>
      <c r="D40" s="21"/>
      <c r="E40" s="21"/>
      <c r="F40" s="21"/>
      <c r="G40" s="21"/>
      <c r="H40" s="21"/>
      <c r="I40" s="53"/>
    </row>
  </sheetData>
  <sheetProtection algorithmName="SHA-512" hashValue="WAwD4l8y7URPw7jfpC+obZ4LmctOEqxPU+zw2/L89gcER3pbWbIuoz9fzpijC7KA17oFqm5/YsJ1DhIOHnh9NA==" saltValue="CT+Y9DuYyykrEc99kXH70g==" spinCount="100000" sheet="1" objects="1" scenarios="1"/>
  <mergeCells count="1">
    <mergeCell ref="D3:E3"/>
  </mergeCells>
  <phoneticPr fontId="0" type="noConversion"/>
  <dataValidations disablePrompts="1" count="2">
    <dataValidation type="whole" errorStyle="warning" operator="greaterThan" allowBlank="1" showErrorMessage="1" errorTitle="Ungültige Eingabe" error="Bitte eine positive ganze Zahl eingeben!" sqref="C34 D35:E35 E34:F34 G35" xr:uid="{00000000-0002-0000-0100-000000000000}">
      <formula1>0</formula1>
    </dataValidation>
    <dataValidation type="list" errorStyle="information" operator="greaterThan" allowBlank="1" showDropDown="1" showErrorMessage="1" errorTitle="Bitte mit x ankreuzen!" error="Hinter Markierungsbogen, blanko oder_x000a_hinter Markierungsbogen mit Stammdaten-Eindruck (GfI)" promptTitle="Bitte mit x ankreuzen!" prompt="X1 = Markierungsbögen, blanko_x000a_X2 = Markierungsbögen mit Stammdaten-Eindruck (GfI)" sqref="D34 G34" xr:uid="{00000000-0002-0000-0100-000001000000}">
      <formula1>$A$29:$B$29</formula1>
    </dataValidation>
  </dataValidations>
  <printOptions horizontalCentered="1"/>
  <pageMargins left="0.78740157480314965" right="0.78740157480314965" top="0.59055118110236227" bottom="0.31496062992125984" header="0.51181102362204722" footer="0.51181102362204722"/>
  <pageSetup paperSize="9" scale="61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2"/>
  <sheetViews>
    <sheetView zoomScaleNormal="100" workbookViewId="0">
      <selection activeCell="D43" sqref="D43"/>
    </sheetView>
  </sheetViews>
  <sheetFormatPr baseColWidth="10" defaultColWidth="11.42578125" defaultRowHeight="12.75" x14ac:dyDescent="0.2"/>
  <cols>
    <col min="1" max="1" width="24.85546875" customWidth="1"/>
    <col min="4" max="4" width="13.42578125" bestFit="1" customWidth="1"/>
    <col min="5" max="5" width="17.28515625" customWidth="1"/>
    <col min="6" max="6" width="14.42578125" customWidth="1"/>
    <col min="9" max="9" width="16.5703125" customWidth="1"/>
  </cols>
  <sheetData>
    <row r="1" spans="1:6" x14ac:dyDescent="0.2">
      <c r="A1" s="95" t="e">
        <f>VLOOKUP('ZFA-Bestellliste'!$D$3,Kammern!$A$2:$L$173,5,0) &amp; " " &amp; VLOOKUP('ZFA-Bestellliste'!$D$3,Kammern!$A$2:$L$173,6,0)</f>
        <v>#N/A</v>
      </c>
      <c r="B1" s="90"/>
      <c r="C1" s="90"/>
      <c r="D1" s="90"/>
      <c r="E1" s="90"/>
    </row>
    <row r="2" spans="1:6" x14ac:dyDescent="0.2">
      <c r="A2" s="95" t="e">
        <f>VLOOKUP('ZFA-Bestellliste'!$D$3,Kammern!$A$2:$L$173,7,0)</f>
        <v>#N/A</v>
      </c>
      <c r="B2" s="90"/>
      <c r="C2" s="90"/>
      <c r="D2" s="90"/>
      <c r="E2" s="90"/>
    </row>
    <row r="3" spans="1:6" x14ac:dyDescent="0.2">
      <c r="A3" s="95" t="e">
        <f>VLOOKUP('ZFA-Bestellliste'!$D$3,Kammern!$A$2:$L$173,10,0)</f>
        <v>#N/A</v>
      </c>
      <c r="B3" s="90"/>
      <c r="C3" s="90"/>
      <c r="D3" s="90"/>
      <c r="E3" s="90"/>
    </row>
    <row r="4" spans="1:6" x14ac:dyDescent="0.2">
      <c r="A4" s="95"/>
      <c r="B4" s="90"/>
      <c r="C4" s="90"/>
      <c r="D4" s="90"/>
      <c r="E4" s="90"/>
    </row>
    <row r="5" spans="1:6" x14ac:dyDescent="0.2">
      <c r="A5" s="95" t="e">
        <f>VLOOKUP('ZFA-Bestellliste'!$D$3,Kammern!$A$2:$L$173,11,0) &amp; " " &amp; VLOOKUP('ZFA-Bestellliste'!$D$3,Kammern!$A$2:$L$173,12,0)</f>
        <v>#N/A</v>
      </c>
      <c r="B5" s="90"/>
      <c r="C5" s="90"/>
      <c r="D5" s="90"/>
      <c r="E5" s="90"/>
    </row>
    <row r="6" spans="1:6" x14ac:dyDescent="0.2">
      <c r="A6" s="95"/>
      <c r="B6" s="90"/>
      <c r="C6" s="90"/>
      <c r="D6" s="90"/>
      <c r="E6" s="90"/>
    </row>
    <row r="7" spans="1:6" x14ac:dyDescent="0.2">
      <c r="A7" s="95"/>
      <c r="B7" s="90"/>
      <c r="C7" s="90"/>
      <c r="D7" s="90"/>
      <c r="E7" s="90"/>
    </row>
    <row r="8" spans="1:6" x14ac:dyDescent="0.2">
      <c r="A8" s="90"/>
      <c r="B8" s="90"/>
      <c r="C8" s="90"/>
      <c r="D8" s="90"/>
      <c r="F8" s="109">
        <f ca="1">TODAY()</f>
        <v>45623</v>
      </c>
    </row>
    <row r="9" spans="1:6" x14ac:dyDescent="0.2">
      <c r="A9" s="90"/>
      <c r="B9" s="90"/>
      <c r="C9" s="90"/>
      <c r="D9" s="90"/>
      <c r="F9" s="108"/>
    </row>
    <row r="10" spans="1:6" x14ac:dyDescent="0.2">
      <c r="A10" s="90"/>
      <c r="B10" s="90"/>
      <c r="C10" s="90"/>
      <c r="D10" s="90"/>
      <c r="F10" s="108"/>
    </row>
    <row r="11" spans="1:6" x14ac:dyDescent="0.2">
      <c r="A11" s="90"/>
      <c r="B11" s="90"/>
      <c r="C11" s="90"/>
      <c r="E11" s="90"/>
    </row>
    <row r="12" spans="1:6" ht="15.75" x14ac:dyDescent="0.25">
      <c r="A12" s="107" t="s">
        <v>41</v>
      </c>
      <c r="B12" s="90"/>
      <c r="C12" s="90"/>
      <c r="D12" s="90"/>
      <c r="E12" s="90"/>
    </row>
    <row r="13" spans="1:6" ht="23.25" x14ac:dyDescent="0.35">
      <c r="A13" s="89"/>
      <c r="B13" s="90"/>
      <c r="C13" s="90"/>
      <c r="D13" s="90"/>
      <c r="E13" s="90"/>
    </row>
    <row r="14" spans="1:6" x14ac:dyDescent="0.2">
      <c r="A14" s="94" t="s">
        <v>42</v>
      </c>
      <c r="B14" s="94" t="str">
        <f>'ZFA-Bestellliste'!F3 &amp; "_" &amp; 'ZFA-Bestellliste'!D3</f>
        <v>AS25_</v>
      </c>
      <c r="C14" s="90"/>
      <c r="E14" s="100" t="s">
        <v>43</v>
      </c>
    </row>
    <row r="15" spans="1:6" x14ac:dyDescent="0.2">
      <c r="A15" s="90"/>
      <c r="B15" s="90"/>
      <c r="C15" s="90"/>
      <c r="D15" s="90"/>
      <c r="E15" s="90"/>
    </row>
    <row r="16" spans="1:6" x14ac:dyDescent="0.2">
      <c r="A16" s="90" t="s">
        <v>44</v>
      </c>
      <c r="B16" s="90"/>
      <c r="C16" s="90"/>
      <c r="D16" s="90"/>
      <c r="E16" s="90"/>
    </row>
    <row r="17" spans="1:5" x14ac:dyDescent="0.2">
      <c r="A17" s="90"/>
      <c r="B17" s="90"/>
      <c r="C17" s="90"/>
      <c r="D17" s="90"/>
      <c r="E17" s="90"/>
    </row>
    <row r="18" spans="1:5" x14ac:dyDescent="0.2">
      <c r="A18" s="95" t="e">
        <f>VLOOKUP('ZFA-Bestellliste'!$D$3,Kammern!$A$2:$L$173,5,0) &amp; " " &amp; VLOOKUP('ZFA-Bestellliste'!$D$3,Kammern!$A$2:$L$173,6,0)</f>
        <v>#N/A</v>
      </c>
      <c r="B18" s="96"/>
      <c r="C18" s="96"/>
      <c r="D18" s="90"/>
      <c r="E18" s="90"/>
    </row>
    <row r="19" spans="1:5" x14ac:dyDescent="0.2">
      <c r="A19" s="90"/>
      <c r="B19" s="90"/>
      <c r="C19" s="90"/>
      <c r="D19" s="90"/>
      <c r="E19" s="90"/>
    </row>
    <row r="20" spans="1:5" x14ac:dyDescent="0.2">
      <c r="A20" s="90" t="s">
        <v>45</v>
      </c>
      <c r="B20" s="90"/>
      <c r="C20" s="90"/>
      <c r="D20" s="90"/>
      <c r="E20" s="90"/>
    </row>
    <row r="21" spans="1:5" x14ac:dyDescent="0.2">
      <c r="A21" s="90"/>
      <c r="B21" s="90"/>
      <c r="C21" s="90"/>
      <c r="D21" s="90"/>
      <c r="E21" s="90"/>
    </row>
    <row r="22" spans="1:5" x14ac:dyDescent="0.2">
      <c r="A22" s="94" t="s">
        <v>46</v>
      </c>
      <c r="B22" s="90"/>
      <c r="C22" s="90"/>
      <c r="D22" s="90"/>
      <c r="E22" s="90"/>
    </row>
    <row r="23" spans="1:5" ht="25.5" x14ac:dyDescent="0.2">
      <c r="A23" s="97" t="s">
        <v>47</v>
      </c>
      <c r="B23" s="97" t="s">
        <v>48</v>
      </c>
      <c r="C23" s="98" t="s">
        <v>49</v>
      </c>
      <c r="D23" s="97" t="s">
        <v>50</v>
      </c>
      <c r="E23" s="90"/>
    </row>
    <row r="24" spans="1:5" x14ac:dyDescent="0.2">
      <c r="A24" s="92" t="s">
        <v>51</v>
      </c>
      <c r="B24" s="92">
        <f>MAX('ZFA-Bestellliste'!$C$30,$F$34)</f>
        <v>0</v>
      </c>
      <c r="C24" s="93" t="e">
        <f>Aufgabensatz</f>
        <v>#NAME?</v>
      </c>
      <c r="D24" s="93" t="str">
        <f>IF(B24=0,"",B24*C24)</f>
        <v/>
      </c>
      <c r="E24" s="90"/>
    </row>
    <row r="25" spans="1:5" x14ac:dyDescent="0.2">
      <c r="A25" s="92" t="s">
        <v>52</v>
      </c>
      <c r="B25" s="92" t="e">
        <f>IF(OR('ZFA-Bestellliste'!#REF!="",'ZFA-Bestellliste'!#REF!=0),0,'ZFA-Bestellliste'!#REF!-1)</f>
        <v>#REF!</v>
      </c>
      <c r="C25" s="93" t="e">
        <f>Vierfarbsatz</f>
        <v>#NAME?</v>
      </c>
      <c r="D25" s="93" t="e">
        <f>IF(B25=0,"",B25*C25)</f>
        <v>#REF!</v>
      </c>
      <c r="E25" s="90"/>
    </row>
    <row r="26" spans="1:5" x14ac:dyDescent="0.2">
      <c r="A26" s="92" t="s">
        <v>53</v>
      </c>
      <c r="B26" s="92" t="e">
        <f>IF(OR('ZFA-Bestellliste'!#REF!="",'ZFA-Bestellliste'!#REF!=0),0,'ZFA-Bestellliste'!#REF!-1)</f>
        <v>#REF!</v>
      </c>
      <c r="C26" s="93" t="e">
        <f>Andruckskala</f>
        <v>#NAME?</v>
      </c>
      <c r="D26" s="93" t="e">
        <f>IF(B26=0,"",B26*C26)</f>
        <v>#REF!</v>
      </c>
      <c r="E26" s="90"/>
    </row>
    <row r="27" spans="1:5" x14ac:dyDescent="0.2">
      <c r="A27" s="92" t="s">
        <v>54</v>
      </c>
      <c r="B27" s="92" t="e">
        <f>IF(OR('ZFA-Bestellliste'!#REF!="",'ZFA-Bestellliste'!#REF!=0),0,'ZFA-Bestellliste'!#REF!-1)</f>
        <v>#REF!</v>
      </c>
      <c r="C27" s="93" t="e">
        <f>CD_ROM</f>
        <v>#NAME?</v>
      </c>
      <c r="D27" s="93" t="e">
        <f>IF(B27=0,"",B27*C27)</f>
        <v>#REF!</v>
      </c>
      <c r="E27" s="90"/>
    </row>
    <row r="28" spans="1:5" ht="16.5" customHeight="1" thickBot="1" x14ac:dyDescent="0.25">
      <c r="A28" s="90"/>
      <c r="B28" s="90"/>
      <c r="C28" s="90"/>
      <c r="D28" s="99" t="e">
        <f>SUM(D24:D27)</f>
        <v>#REF!</v>
      </c>
      <c r="E28" s="90"/>
    </row>
    <row r="29" spans="1:5" ht="13.5" thickTop="1" x14ac:dyDescent="0.2">
      <c r="A29" s="90"/>
      <c r="B29" s="90"/>
      <c r="C29" s="90"/>
      <c r="D29" s="90"/>
      <c r="E29" s="90"/>
    </row>
    <row r="30" spans="1:5" x14ac:dyDescent="0.2">
      <c r="A30" s="90"/>
      <c r="B30" s="90"/>
      <c r="C30" s="90"/>
      <c r="D30" s="90"/>
      <c r="E30" s="90"/>
    </row>
    <row r="31" spans="1:5" x14ac:dyDescent="0.2">
      <c r="A31" s="94" t="s">
        <v>55</v>
      </c>
      <c r="B31" s="90"/>
      <c r="C31" s="90"/>
      <c r="D31" s="90"/>
      <c r="E31" s="100"/>
    </row>
    <row r="32" spans="1:5" ht="25.5" x14ac:dyDescent="0.2">
      <c r="A32" s="97" t="s">
        <v>47</v>
      </c>
      <c r="B32" s="97" t="s">
        <v>48</v>
      </c>
      <c r="C32" s="98" t="s">
        <v>49</v>
      </c>
      <c r="D32" s="97" t="s">
        <v>50</v>
      </c>
      <c r="E32" s="90"/>
    </row>
    <row r="33" spans="1:5" x14ac:dyDescent="0.2">
      <c r="A33" s="92" t="s">
        <v>51</v>
      </c>
      <c r="B33" s="92">
        <f>MAX(Nachbestellung!$C$30,Nachbestellung!$F$30)</f>
        <v>0</v>
      </c>
      <c r="C33" s="93" t="e">
        <f>Aufgabensatz_nb</f>
        <v>#NAME?</v>
      </c>
      <c r="D33" s="93" t="str">
        <f>IF(B33=0,"",B33*C33)</f>
        <v/>
      </c>
      <c r="E33" s="90"/>
    </row>
    <row r="34" spans="1:5" x14ac:dyDescent="0.2">
      <c r="A34" s="92" t="s">
        <v>52</v>
      </c>
      <c r="B34" s="92" t="e">
        <f>IF(OR(Nachbestellung!#REF!="",Nachbestellung!#REF!=0),0,IF(OR('ZFA-Bestellliste'!#REF!="",'ZFA-Bestellliste'!#REF!=0),Nachbestellung!#REF!-1,Nachbestellung!#REF!))</f>
        <v>#REF!</v>
      </c>
      <c r="C34" s="93" t="e">
        <f>Vierfarbsatz_nb</f>
        <v>#NAME?</v>
      </c>
      <c r="D34" s="93" t="e">
        <f>IF(B34=0,"",B34*C34)</f>
        <v>#REF!</v>
      </c>
      <c r="E34" s="90"/>
    </row>
    <row r="35" spans="1:5" x14ac:dyDescent="0.2">
      <c r="A35" s="92" t="s">
        <v>53</v>
      </c>
      <c r="B35" s="92" t="e">
        <f>IF(OR(Nachbestellung!#REF!="",Nachbestellung!#REF!=0),0,IF(OR('ZFA-Bestellliste'!#REF!="",'ZFA-Bestellliste'!#REF!=0),Nachbestellung!#REF!-1,Nachbestellung!#REF!))</f>
        <v>#REF!</v>
      </c>
      <c r="C35" s="93" t="e">
        <f>Andruckskala_nb</f>
        <v>#NAME?</v>
      </c>
      <c r="D35" s="93" t="e">
        <f>IF(B35=0,"",B35*C35)</f>
        <v>#REF!</v>
      </c>
      <c r="E35" s="90"/>
    </row>
    <row r="36" spans="1:5" x14ac:dyDescent="0.2">
      <c r="A36" s="92" t="s">
        <v>54</v>
      </c>
      <c r="B36" s="92" t="e">
        <f>IF(OR(Nachbestellung!#REF!="",Nachbestellung!#REF!=0),0,IF(OR('ZFA-Bestellliste'!#REF!="",'ZFA-Bestellliste'!#REF!=0),Nachbestellung!#REF!-1,Nachbestellung!#REF!))</f>
        <v>#REF!</v>
      </c>
      <c r="C36" s="93" t="e">
        <f>CD_ROM_nb</f>
        <v>#NAME?</v>
      </c>
      <c r="D36" s="93" t="e">
        <f>IF(B36=0,"",B36*C36)</f>
        <v>#REF!</v>
      </c>
      <c r="E36" s="90"/>
    </row>
    <row r="37" spans="1:5" ht="16.5" customHeight="1" thickBot="1" x14ac:dyDescent="0.25">
      <c r="A37" s="90"/>
      <c r="B37" s="90"/>
      <c r="C37" s="90"/>
      <c r="D37" s="99" t="e">
        <f>SUM(D33:D36)</f>
        <v>#REF!</v>
      </c>
      <c r="E37" s="90"/>
    </row>
    <row r="38" spans="1:5" ht="13.5" thickTop="1" x14ac:dyDescent="0.2">
      <c r="A38" s="90"/>
      <c r="B38" s="90"/>
      <c r="C38" s="90"/>
      <c r="D38" s="90"/>
      <c r="E38" s="90"/>
    </row>
    <row r="39" spans="1:5" x14ac:dyDescent="0.2">
      <c r="A39" s="100"/>
      <c r="B39" s="90"/>
      <c r="C39" s="90"/>
      <c r="D39" s="90"/>
      <c r="E39" s="90"/>
    </row>
    <row r="40" spans="1:5" x14ac:dyDescent="0.2">
      <c r="A40" s="102" t="s">
        <v>56</v>
      </c>
      <c r="C40" s="103"/>
      <c r="D40" s="104" t="e">
        <f>(D28+D37)</f>
        <v>#REF!</v>
      </c>
    </row>
    <row r="41" spans="1:5" ht="15.75" customHeight="1" x14ac:dyDescent="0.2">
      <c r="A41" s="102" t="s">
        <v>57</v>
      </c>
      <c r="C41" s="103"/>
      <c r="D41" s="105" t="e">
        <f>(D28+D37)*0.07</f>
        <v>#REF!</v>
      </c>
    </row>
    <row r="42" spans="1:5" x14ac:dyDescent="0.2">
      <c r="A42" s="101"/>
      <c r="B42" s="101"/>
      <c r="C42" s="101"/>
      <c r="D42" s="101"/>
      <c r="E42" s="101"/>
    </row>
    <row r="43" spans="1:5" ht="13.5" thickBot="1" x14ac:dyDescent="0.25">
      <c r="A43" s="102" t="s">
        <v>58</v>
      </c>
      <c r="B43" s="103"/>
      <c r="C43" s="103"/>
      <c r="D43" s="106" t="e">
        <f>D41+D40</f>
        <v>#REF!</v>
      </c>
    </row>
    <row r="44" spans="1:5" ht="13.5" thickTop="1" x14ac:dyDescent="0.2">
      <c r="A44" s="90"/>
      <c r="B44" s="90"/>
      <c r="C44" s="90"/>
      <c r="D44" s="90"/>
      <c r="E44" s="90"/>
    </row>
    <row r="45" spans="1:5" x14ac:dyDescent="0.2">
      <c r="A45" s="90" t="s">
        <v>59</v>
      </c>
      <c r="B45" s="90"/>
      <c r="C45" s="90"/>
      <c r="D45" s="90"/>
      <c r="E45" s="90"/>
    </row>
    <row r="46" spans="1:5" x14ac:dyDescent="0.2">
      <c r="A46" s="90"/>
      <c r="B46" s="90"/>
      <c r="C46" s="90"/>
      <c r="D46" s="90"/>
      <c r="E46" s="90"/>
    </row>
    <row r="47" spans="1:5" x14ac:dyDescent="0.2">
      <c r="A47" s="90"/>
      <c r="B47" s="90"/>
      <c r="C47" s="90"/>
      <c r="D47" s="90"/>
      <c r="E47" s="90"/>
    </row>
    <row r="48" spans="1:5" x14ac:dyDescent="0.2">
      <c r="A48" s="90"/>
      <c r="B48" s="90"/>
      <c r="C48" s="90"/>
      <c r="D48" s="90"/>
      <c r="E48" s="90"/>
    </row>
    <row r="49" spans="1:5" x14ac:dyDescent="0.2">
      <c r="A49" s="90"/>
      <c r="B49" s="90"/>
      <c r="C49" s="90"/>
      <c r="D49" s="90"/>
      <c r="E49" s="90"/>
    </row>
    <row r="50" spans="1:5" x14ac:dyDescent="0.2">
      <c r="A50" s="90"/>
      <c r="B50" s="90"/>
      <c r="C50" s="90"/>
      <c r="D50" s="90"/>
      <c r="E50" s="90"/>
    </row>
    <row r="51" spans="1:5" x14ac:dyDescent="0.2">
      <c r="A51" s="90"/>
      <c r="B51" s="90"/>
      <c r="C51" s="90"/>
      <c r="D51" s="90"/>
      <c r="E51" s="90"/>
    </row>
    <row r="52" spans="1:5" x14ac:dyDescent="0.2">
      <c r="A52" s="90"/>
      <c r="B52" s="90"/>
      <c r="C52" s="90"/>
      <c r="D52" s="90"/>
      <c r="E52" s="90"/>
    </row>
  </sheetData>
  <phoneticPr fontId="0" type="noConversion"/>
  <pageMargins left="0.9055118110236221" right="0.51181102362204722" top="2.3622047244094491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/>
  </sheetViews>
  <sheetFormatPr baseColWidth="10" defaultColWidth="11.42578125" defaultRowHeight="12.75" x14ac:dyDescent="0.2"/>
  <cols>
    <col min="1" max="1" width="16.85546875" customWidth="1"/>
    <col min="2" max="2" width="24" customWidth="1"/>
    <col min="3" max="3" width="34" customWidth="1"/>
  </cols>
  <sheetData>
    <row r="1" spans="1:3" ht="23.25" x14ac:dyDescent="0.35">
      <c r="A1" s="89" t="s">
        <v>60</v>
      </c>
      <c r="B1" s="90"/>
      <c r="C1" s="90"/>
    </row>
    <row r="2" spans="1:3" ht="17.25" x14ac:dyDescent="0.25">
      <c r="A2" s="91" t="s">
        <v>61</v>
      </c>
      <c r="B2" s="90"/>
      <c r="C2" s="90"/>
    </row>
    <row r="3" spans="1:3" x14ac:dyDescent="0.2">
      <c r="A3" s="90"/>
      <c r="B3" s="90"/>
      <c r="C3" s="90"/>
    </row>
    <row r="4" spans="1:3" x14ac:dyDescent="0.2">
      <c r="A4" s="92" t="s">
        <v>47</v>
      </c>
      <c r="B4" s="92" t="s">
        <v>62</v>
      </c>
      <c r="C4" s="92" t="s">
        <v>63</v>
      </c>
    </row>
    <row r="5" spans="1:3" x14ac:dyDescent="0.2">
      <c r="A5" s="92" t="s">
        <v>64</v>
      </c>
      <c r="B5" s="93">
        <v>19</v>
      </c>
      <c r="C5" s="93">
        <f>B5*1.3</f>
        <v>24.7</v>
      </c>
    </row>
    <row r="6" spans="1:3" x14ac:dyDescent="0.2">
      <c r="A6" s="92" t="s">
        <v>65</v>
      </c>
      <c r="B6" s="93">
        <v>11</v>
      </c>
      <c r="C6" s="93">
        <f>B6*1.3</f>
        <v>14.3</v>
      </c>
    </row>
    <row r="7" spans="1:3" x14ac:dyDescent="0.2">
      <c r="A7" s="92" t="s">
        <v>66</v>
      </c>
      <c r="B7" s="93">
        <v>2</v>
      </c>
      <c r="C7" s="93">
        <f>B7*1.3</f>
        <v>2.6</v>
      </c>
    </row>
    <row r="8" spans="1:3" x14ac:dyDescent="0.2">
      <c r="A8" s="92" t="s">
        <v>67</v>
      </c>
      <c r="B8" s="93">
        <v>11</v>
      </c>
      <c r="C8" s="93">
        <f>B8*1.3</f>
        <v>14.3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3"/>
  <sheetViews>
    <sheetView zoomScale="75" zoomScaleNormal="50" zoomScaleSheetLayoutView="160" workbookViewId="0"/>
  </sheetViews>
  <sheetFormatPr baseColWidth="10" defaultColWidth="11.42578125" defaultRowHeight="12.75" x14ac:dyDescent="0.2"/>
  <cols>
    <col min="1" max="4" width="13.85546875" style="118" customWidth="1"/>
    <col min="5" max="5" width="80" style="118" customWidth="1"/>
    <col min="6" max="12" width="13.85546875" style="118" customWidth="1"/>
    <col min="13" max="16384" width="11.42578125" style="118"/>
  </cols>
  <sheetData>
    <row r="1" spans="1:12" ht="13.5" customHeight="1" x14ac:dyDescent="0.2">
      <c r="A1" s="117" t="s">
        <v>68</v>
      </c>
      <c r="B1" s="117" t="s">
        <v>69</v>
      </c>
      <c r="C1" s="117" t="s">
        <v>70</v>
      </c>
      <c r="D1" s="117" t="s">
        <v>71</v>
      </c>
      <c r="E1" s="117" t="s">
        <v>72</v>
      </c>
      <c r="F1" s="117" t="s">
        <v>73</v>
      </c>
      <c r="G1" s="117" t="s">
        <v>74</v>
      </c>
      <c r="H1" s="117" t="s">
        <v>75</v>
      </c>
      <c r="I1" s="117" t="s">
        <v>76</v>
      </c>
      <c r="J1" s="117" t="s">
        <v>77</v>
      </c>
      <c r="K1" s="117" t="s">
        <v>78</v>
      </c>
      <c r="L1" s="117" t="s">
        <v>79</v>
      </c>
    </row>
    <row r="2" spans="1:12" ht="13.5" customHeight="1" x14ac:dyDescent="0.2">
      <c r="A2" s="119">
        <v>100</v>
      </c>
      <c r="B2" s="119" t="s">
        <v>80</v>
      </c>
      <c r="C2" s="119" t="s">
        <v>80</v>
      </c>
      <c r="D2" s="119" t="s">
        <v>80</v>
      </c>
      <c r="E2" s="119" t="s">
        <v>81</v>
      </c>
      <c r="F2" s="119" t="s">
        <v>82</v>
      </c>
      <c r="G2" s="119" t="s">
        <v>80</v>
      </c>
      <c r="H2" s="119" t="s">
        <v>80</v>
      </c>
      <c r="I2" s="119" t="s">
        <v>80</v>
      </c>
      <c r="J2" s="119" t="s">
        <v>83</v>
      </c>
      <c r="K2" s="119" t="s">
        <v>84</v>
      </c>
      <c r="L2" s="119" t="s">
        <v>85</v>
      </c>
    </row>
    <row r="3" spans="1:12" ht="13.5" customHeight="1" x14ac:dyDescent="0.2">
      <c r="A3" s="119">
        <v>101</v>
      </c>
      <c r="B3" s="119" t="s">
        <v>80</v>
      </c>
      <c r="C3" s="119" t="s">
        <v>80</v>
      </c>
      <c r="D3" s="119" t="s">
        <v>80</v>
      </c>
      <c r="E3" s="119" t="s">
        <v>86</v>
      </c>
      <c r="F3" s="119" t="s">
        <v>87</v>
      </c>
      <c r="G3" s="119" t="s">
        <v>80</v>
      </c>
      <c r="H3" s="119" t="s">
        <v>80</v>
      </c>
      <c r="I3" s="119" t="s">
        <v>80</v>
      </c>
      <c r="J3" s="119" t="s">
        <v>88</v>
      </c>
      <c r="K3" s="119" t="s">
        <v>89</v>
      </c>
      <c r="L3" s="119" t="s">
        <v>90</v>
      </c>
    </row>
    <row r="4" spans="1:12" ht="13.5" customHeight="1" x14ac:dyDescent="0.2">
      <c r="A4" s="119">
        <v>103</v>
      </c>
      <c r="B4" s="119" t="s">
        <v>80</v>
      </c>
      <c r="C4" s="119" t="s">
        <v>80</v>
      </c>
      <c r="D4" s="119" t="s">
        <v>80</v>
      </c>
      <c r="E4" s="119" t="s">
        <v>91</v>
      </c>
      <c r="F4" s="119" t="s">
        <v>87</v>
      </c>
      <c r="G4" s="119" t="s">
        <v>80</v>
      </c>
      <c r="H4" s="119" t="s">
        <v>80</v>
      </c>
      <c r="I4" s="119" t="s">
        <v>80</v>
      </c>
      <c r="J4" s="119" t="s">
        <v>92</v>
      </c>
      <c r="K4" s="119" t="s">
        <v>93</v>
      </c>
      <c r="L4" s="119" t="s">
        <v>94</v>
      </c>
    </row>
    <row r="5" spans="1:12" ht="13.5" customHeight="1" x14ac:dyDescent="0.2">
      <c r="A5" s="119">
        <v>105</v>
      </c>
      <c r="B5" s="119" t="s">
        <v>95</v>
      </c>
      <c r="C5" s="119" t="s">
        <v>96</v>
      </c>
      <c r="D5" s="119" t="s">
        <v>80</v>
      </c>
      <c r="E5" s="119" t="s">
        <v>97</v>
      </c>
      <c r="F5" s="119" t="s">
        <v>98</v>
      </c>
      <c r="G5" s="119" t="s">
        <v>80</v>
      </c>
      <c r="H5" s="119" t="s">
        <v>99</v>
      </c>
      <c r="I5" s="119" t="s">
        <v>80</v>
      </c>
      <c r="J5" s="119" t="s">
        <v>100</v>
      </c>
      <c r="K5" s="119" t="s">
        <v>101</v>
      </c>
      <c r="L5" s="119" t="s">
        <v>102</v>
      </c>
    </row>
    <row r="6" spans="1:12" ht="13.5" customHeight="1" x14ac:dyDescent="0.2">
      <c r="A6" s="119">
        <v>107</v>
      </c>
      <c r="B6" s="119" t="s">
        <v>80</v>
      </c>
      <c r="C6" s="119" t="s">
        <v>80</v>
      </c>
      <c r="D6" s="119" t="s">
        <v>80</v>
      </c>
      <c r="E6" s="119" t="s">
        <v>103</v>
      </c>
      <c r="F6" s="119" t="s">
        <v>80</v>
      </c>
      <c r="G6" s="119" t="s">
        <v>80</v>
      </c>
      <c r="H6" s="119" t="s">
        <v>80</v>
      </c>
      <c r="I6" s="119" t="s">
        <v>80</v>
      </c>
      <c r="J6" s="119" t="s">
        <v>104</v>
      </c>
      <c r="K6" s="119" t="s">
        <v>105</v>
      </c>
      <c r="L6" s="119" t="s">
        <v>106</v>
      </c>
    </row>
    <row r="7" spans="1:12" ht="13.5" customHeight="1" x14ac:dyDescent="0.2">
      <c r="A7" s="119">
        <v>111</v>
      </c>
      <c r="B7" s="119" t="s">
        <v>95</v>
      </c>
      <c r="C7" s="119" t="s">
        <v>107</v>
      </c>
      <c r="D7" s="119" t="s">
        <v>80</v>
      </c>
      <c r="E7" s="119" t="s">
        <v>108</v>
      </c>
      <c r="F7" s="119" t="s">
        <v>80</v>
      </c>
      <c r="G7" s="119" t="s">
        <v>80</v>
      </c>
      <c r="H7" s="119" t="s">
        <v>109</v>
      </c>
      <c r="I7" s="119" t="s">
        <v>80</v>
      </c>
      <c r="J7" s="119" t="s">
        <v>110</v>
      </c>
      <c r="K7" s="119" t="s">
        <v>111</v>
      </c>
      <c r="L7" s="119" t="s">
        <v>112</v>
      </c>
    </row>
    <row r="8" spans="1:12" ht="13.5" customHeight="1" x14ac:dyDescent="0.2">
      <c r="A8" s="119">
        <v>115</v>
      </c>
      <c r="B8" s="119" t="s">
        <v>113</v>
      </c>
      <c r="C8" s="119" t="s">
        <v>114</v>
      </c>
      <c r="D8" s="119" t="s">
        <v>115</v>
      </c>
      <c r="E8" s="119" t="s">
        <v>116</v>
      </c>
      <c r="F8" s="119" t="s">
        <v>80</v>
      </c>
      <c r="G8" s="119" t="s">
        <v>80</v>
      </c>
      <c r="H8" s="119" t="s">
        <v>117</v>
      </c>
      <c r="I8" s="119" t="s">
        <v>80</v>
      </c>
      <c r="J8" s="119" t="s">
        <v>118</v>
      </c>
      <c r="K8" s="119" t="s">
        <v>119</v>
      </c>
      <c r="L8" s="119" t="s">
        <v>120</v>
      </c>
    </row>
    <row r="9" spans="1:12" ht="13.5" customHeight="1" x14ac:dyDescent="0.2">
      <c r="A9" s="119">
        <v>124</v>
      </c>
      <c r="B9" s="119" t="s">
        <v>95</v>
      </c>
      <c r="C9" s="119" t="s">
        <v>121</v>
      </c>
      <c r="D9" s="119" t="s">
        <v>80</v>
      </c>
      <c r="E9" s="119" t="s">
        <v>122</v>
      </c>
      <c r="F9" s="119" t="s">
        <v>123</v>
      </c>
      <c r="G9" s="119" t="s">
        <v>80</v>
      </c>
      <c r="H9" s="119" t="s">
        <v>124</v>
      </c>
      <c r="I9" s="119" t="s">
        <v>80</v>
      </c>
      <c r="J9" s="119" t="s">
        <v>125</v>
      </c>
      <c r="K9" s="119" t="s">
        <v>126</v>
      </c>
      <c r="L9" s="119" t="s">
        <v>127</v>
      </c>
    </row>
    <row r="10" spans="1:12" ht="13.5" customHeight="1" x14ac:dyDescent="0.2">
      <c r="A10" s="119">
        <v>126</v>
      </c>
      <c r="B10" s="119" t="s">
        <v>95</v>
      </c>
      <c r="C10" s="119" t="s">
        <v>128</v>
      </c>
      <c r="D10" s="119" t="s">
        <v>80</v>
      </c>
      <c r="E10" s="119" t="s">
        <v>129</v>
      </c>
      <c r="F10" s="119" t="s">
        <v>130</v>
      </c>
      <c r="G10" s="119" t="s">
        <v>80</v>
      </c>
      <c r="H10" s="119" t="s">
        <v>131</v>
      </c>
      <c r="I10" s="119" t="s">
        <v>80</v>
      </c>
      <c r="J10" s="119" t="s">
        <v>132</v>
      </c>
      <c r="K10" s="119" t="s">
        <v>133</v>
      </c>
      <c r="L10" s="119" t="s">
        <v>134</v>
      </c>
    </row>
    <row r="11" spans="1:12" ht="13.5" customHeight="1" x14ac:dyDescent="0.2">
      <c r="A11" s="119">
        <v>128</v>
      </c>
      <c r="B11" s="119" t="s">
        <v>95</v>
      </c>
      <c r="C11" s="119" t="s">
        <v>135</v>
      </c>
      <c r="D11" s="119" t="s">
        <v>80</v>
      </c>
      <c r="E11" s="119" t="s">
        <v>136</v>
      </c>
      <c r="F11" s="119" t="s">
        <v>80</v>
      </c>
      <c r="G11" s="119" t="s">
        <v>80</v>
      </c>
      <c r="H11" s="119" t="s">
        <v>137</v>
      </c>
      <c r="I11" s="119" t="s">
        <v>80</v>
      </c>
      <c r="J11" s="119" t="s">
        <v>138</v>
      </c>
      <c r="K11" s="119" t="s">
        <v>139</v>
      </c>
      <c r="L11" s="119" t="s">
        <v>140</v>
      </c>
    </row>
    <row r="12" spans="1:12" ht="13.5" customHeight="1" x14ac:dyDescent="0.2">
      <c r="A12" s="119">
        <v>129</v>
      </c>
      <c r="B12" s="119" t="s">
        <v>95</v>
      </c>
      <c r="C12" s="119" t="s">
        <v>141</v>
      </c>
      <c r="D12" s="119" t="s">
        <v>142</v>
      </c>
      <c r="E12" s="119" t="s">
        <v>143</v>
      </c>
      <c r="F12" s="119" t="s">
        <v>144</v>
      </c>
      <c r="G12" s="119" t="s">
        <v>80</v>
      </c>
      <c r="H12" s="119" t="s">
        <v>145</v>
      </c>
      <c r="I12" s="119" t="s">
        <v>80</v>
      </c>
      <c r="J12" s="119" t="s">
        <v>146</v>
      </c>
      <c r="K12" s="119" t="s">
        <v>147</v>
      </c>
      <c r="L12" s="119" t="s">
        <v>148</v>
      </c>
    </row>
    <row r="13" spans="1:12" ht="13.5" customHeight="1" x14ac:dyDescent="0.2">
      <c r="A13" s="119">
        <v>272</v>
      </c>
      <c r="B13" s="119" t="s">
        <v>95</v>
      </c>
      <c r="C13" s="119" t="s">
        <v>149</v>
      </c>
      <c r="D13" s="119" t="s">
        <v>80</v>
      </c>
      <c r="E13" s="119" t="s">
        <v>81</v>
      </c>
      <c r="F13" s="119" t="s">
        <v>150</v>
      </c>
      <c r="G13" s="119" t="s">
        <v>80</v>
      </c>
      <c r="H13" s="119" t="s">
        <v>151</v>
      </c>
      <c r="I13" s="119" t="s">
        <v>80</v>
      </c>
      <c r="J13" s="119" t="s">
        <v>152</v>
      </c>
      <c r="K13" s="119" t="s">
        <v>153</v>
      </c>
      <c r="L13" s="119" t="s">
        <v>154</v>
      </c>
    </row>
    <row r="14" spans="1:12" ht="13.5" customHeight="1" x14ac:dyDescent="0.2">
      <c r="A14" s="119">
        <v>273</v>
      </c>
      <c r="B14" s="119" t="s">
        <v>113</v>
      </c>
      <c r="C14" s="119" t="s">
        <v>155</v>
      </c>
      <c r="D14" s="119" t="s">
        <v>156</v>
      </c>
      <c r="E14" s="119" t="s">
        <v>157</v>
      </c>
      <c r="F14" s="119" t="s">
        <v>158</v>
      </c>
      <c r="G14" s="119" t="s">
        <v>80</v>
      </c>
      <c r="H14" s="119" t="s">
        <v>159</v>
      </c>
      <c r="I14" s="119" t="s">
        <v>80</v>
      </c>
      <c r="J14" s="119" t="s">
        <v>160</v>
      </c>
      <c r="K14" s="119" t="s">
        <v>161</v>
      </c>
      <c r="L14" s="119" t="s">
        <v>162</v>
      </c>
    </row>
    <row r="15" spans="1:12" ht="13.5" customHeight="1" x14ac:dyDescent="0.2">
      <c r="A15" s="119">
        <v>274</v>
      </c>
      <c r="B15" s="119" t="s">
        <v>80</v>
      </c>
      <c r="C15" s="119" t="s">
        <v>80</v>
      </c>
      <c r="D15" s="119" t="s">
        <v>80</v>
      </c>
      <c r="E15" s="119" t="s">
        <v>81</v>
      </c>
      <c r="F15" s="119" t="s">
        <v>87</v>
      </c>
      <c r="G15" s="119" t="s">
        <v>80</v>
      </c>
      <c r="H15" s="119" t="s">
        <v>80</v>
      </c>
      <c r="I15" s="119" t="s">
        <v>80</v>
      </c>
      <c r="J15" s="119" t="s">
        <v>163</v>
      </c>
      <c r="K15" s="119" t="s">
        <v>164</v>
      </c>
      <c r="L15" s="119" t="s">
        <v>165</v>
      </c>
    </row>
    <row r="16" spans="1:12" ht="13.5" customHeight="1" x14ac:dyDescent="0.2">
      <c r="A16" s="119">
        <v>276</v>
      </c>
      <c r="B16" s="119" t="s">
        <v>95</v>
      </c>
      <c r="C16" s="119" t="s">
        <v>166</v>
      </c>
      <c r="D16" s="119" t="s">
        <v>80</v>
      </c>
      <c r="E16" s="119" t="s">
        <v>167</v>
      </c>
      <c r="F16" s="119" t="s">
        <v>168</v>
      </c>
      <c r="G16" s="119" t="s">
        <v>80</v>
      </c>
      <c r="H16" s="119" t="s">
        <v>169</v>
      </c>
      <c r="I16" s="119" t="s">
        <v>80</v>
      </c>
      <c r="J16" s="119" t="s">
        <v>170</v>
      </c>
      <c r="K16" s="119" t="s">
        <v>171</v>
      </c>
      <c r="L16" s="119" t="s">
        <v>172</v>
      </c>
    </row>
    <row r="17" spans="1:12" ht="13.5" customHeight="1" x14ac:dyDescent="0.2">
      <c r="A17" s="119">
        <v>326</v>
      </c>
      <c r="B17" s="119" t="s">
        <v>113</v>
      </c>
      <c r="C17" s="119" t="s">
        <v>173</v>
      </c>
      <c r="D17" s="119" t="s">
        <v>80</v>
      </c>
      <c r="E17" s="119" t="s">
        <v>174</v>
      </c>
      <c r="F17" s="119" t="s">
        <v>175</v>
      </c>
      <c r="G17" s="119" t="s">
        <v>176</v>
      </c>
      <c r="H17" s="119" t="s">
        <v>177</v>
      </c>
      <c r="I17" s="119" t="s">
        <v>80</v>
      </c>
      <c r="J17" s="119" t="s">
        <v>178</v>
      </c>
      <c r="K17" s="119" t="s">
        <v>179</v>
      </c>
      <c r="L17" s="119" t="s">
        <v>180</v>
      </c>
    </row>
    <row r="18" spans="1:12" ht="13.5" customHeight="1" x14ac:dyDescent="0.2">
      <c r="A18" s="119">
        <v>501</v>
      </c>
      <c r="B18" s="119" t="s">
        <v>95</v>
      </c>
      <c r="C18" s="119" t="s">
        <v>181</v>
      </c>
      <c r="D18" s="119" t="s">
        <v>80</v>
      </c>
      <c r="E18" s="119" t="s">
        <v>182</v>
      </c>
      <c r="F18" s="119" t="s">
        <v>183</v>
      </c>
      <c r="G18" s="119" t="s">
        <v>184</v>
      </c>
      <c r="H18" s="119" t="s">
        <v>185</v>
      </c>
      <c r="I18" s="119" t="s">
        <v>80</v>
      </c>
      <c r="J18" s="119" t="s">
        <v>186</v>
      </c>
      <c r="K18" s="119" t="s">
        <v>187</v>
      </c>
      <c r="L18" s="119" t="s">
        <v>188</v>
      </c>
    </row>
    <row r="19" spans="1:12" ht="13.5" customHeight="1" x14ac:dyDescent="0.2">
      <c r="A19" s="119">
        <v>502</v>
      </c>
      <c r="B19" s="119" t="s">
        <v>113</v>
      </c>
      <c r="C19" s="119" t="s">
        <v>189</v>
      </c>
      <c r="D19" s="119" t="s">
        <v>80</v>
      </c>
      <c r="E19" s="119" t="s">
        <v>190</v>
      </c>
      <c r="F19" s="119" t="s">
        <v>168</v>
      </c>
      <c r="G19" s="119" t="s">
        <v>80</v>
      </c>
      <c r="H19" s="119" t="s">
        <v>191</v>
      </c>
      <c r="I19" s="119" t="s">
        <v>80</v>
      </c>
      <c r="J19" s="119" t="s">
        <v>192</v>
      </c>
      <c r="K19" s="119" t="s">
        <v>193</v>
      </c>
      <c r="L19" s="119" t="s">
        <v>194</v>
      </c>
    </row>
    <row r="20" spans="1:12" ht="13.5" customHeight="1" x14ac:dyDescent="0.2">
      <c r="A20" s="119">
        <v>504</v>
      </c>
      <c r="B20" s="119" t="s">
        <v>95</v>
      </c>
      <c r="C20" s="119" t="s">
        <v>195</v>
      </c>
      <c r="D20" s="119" t="s">
        <v>196</v>
      </c>
      <c r="E20" s="119" t="s">
        <v>197</v>
      </c>
      <c r="F20" s="119" t="s">
        <v>80</v>
      </c>
      <c r="G20" s="119" t="s">
        <v>80</v>
      </c>
      <c r="H20" s="119" t="s">
        <v>198</v>
      </c>
      <c r="I20" s="119" t="s">
        <v>80</v>
      </c>
      <c r="J20" s="119" t="s">
        <v>199</v>
      </c>
      <c r="K20" s="119" t="s">
        <v>200</v>
      </c>
      <c r="L20" s="119" t="s">
        <v>201</v>
      </c>
    </row>
    <row r="21" spans="1:12" ht="13.5" customHeight="1" x14ac:dyDescent="0.2">
      <c r="A21" s="119">
        <v>505</v>
      </c>
      <c r="B21" s="119" t="s">
        <v>113</v>
      </c>
      <c r="C21" s="119" t="s">
        <v>202</v>
      </c>
      <c r="D21" s="119" t="s">
        <v>80</v>
      </c>
      <c r="E21" s="119" t="s">
        <v>203</v>
      </c>
      <c r="F21" s="119" t="s">
        <v>168</v>
      </c>
      <c r="G21" s="119" t="s">
        <v>80</v>
      </c>
      <c r="H21" s="119" t="s">
        <v>204</v>
      </c>
      <c r="I21" s="119" t="s">
        <v>80</v>
      </c>
      <c r="J21" s="119" t="s">
        <v>205</v>
      </c>
      <c r="K21" s="119" t="s">
        <v>206</v>
      </c>
      <c r="L21" s="119" t="s">
        <v>207</v>
      </c>
    </row>
    <row r="22" spans="1:12" ht="13.5" customHeight="1" x14ac:dyDescent="0.2">
      <c r="A22" s="119">
        <v>506</v>
      </c>
      <c r="B22" s="119" t="s">
        <v>113</v>
      </c>
      <c r="C22" s="119" t="s">
        <v>208</v>
      </c>
      <c r="D22" s="119" t="s">
        <v>80</v>
      </c>
      <c r="E22" s="119" t="s">
        <v>209</v>
      </c>
      <c r="F22" s="119" t="s">
        <v>210</v>
      </c>
      <c r="G22" s="119" t="s">
        <v>80</v>
      </c>
      <c r="H22" s="119" t="s">
        <v>211</v>
      </c>
      <c r="I22" s="119" t="s">
        <v>80</v>
      </c>
      <c r="J22" s="119" t="s">
        <v>212</v>
      </c>
      <c r="K22" s="119" t="s">
        <v>213</v>
      </c>
      <c r="L22" s="119" t="s">
        <v>214</v>
      </c>
    </row>
    <row r="23" spans="1:12" ht="13.5" customHeight="1" x14ac:dyDescent="0.2">
      <c r="A23" s="119">
        <v>507</v>
      </c>
      <c r="B23" s="119" t="s">
        <v>113</v>
      </c>
      <c r="C23" s="119" t="s">
        <v>215</v>
      </c>
      <c r="D23" s="119" t="s">
        <v>80</v>
      </c>
      <c r="E23" s="119" t="s">
        <v>216</v>
      </c>
      <c r="F23" s="119" t="s">
        <v>80</v>
      </c>
      <c r="G23" s="119" t="s">
        <v>80</v>
      </c>
      <c r="H23" s="119" t="s">
        <v>217</v>
      </c>
      <c r="I23" s="119" t="s">
        <v>80</v>
      </c>
      <c r="J23" s="119" t="s">
        <v>218</v>
      </c>
      <c r="K23" s="119" t="s">
        <v>219</v>
      </c>
      <c r="L23" s="119" t="s">
        <v>220</v>
      </c>
    </row>
    <row r="24" spans="1:12" ht="13.5" customHeight="1" x14ac:dyDescent="0.2">
      <c r="A24" s="119">
        <v>508</v>
      </c>
      <c r="B24" s="119" t="s">
        <v>113</v>
      </c>
      <c r="C24" s="119" t="s">
        <v>221</v>
      </c>
      <c r="D24" s="119" t="s">
        <v>80</v>
      </c>
      <c r="E24" s="119" t="s">
        <v>222</v>
      </c>
      <c r="F24" s="119" t="s">
        <v>223</v>
      </c>
      <c r="G24" s="119" t="s">
        <v>168</v>
      </c>
      <c r="H24" s="119" t="s">
        <v>224</v>
      </c>
      <c r="I24" s="119" t="s">
        <v>80</v>
      </c>
      <c r="J24" s="119" t="s">
        <v>225</v>
      </c>
      <c r="K24" s="119" t="s">
        <v>226</v>
      </c>
      <c r="L24" s="119" t="s">
        <v>223</v>
      </c>
    </row>
    <row r="25" spans="1:12" ht="13.5" customHeight="1" x14ac:dyDescent="0.2">
      <c r="A25" s="119">
        <v>509</v>
      </c>
      <c r="B25" s="119" t="s">
        <v>95</v>
      </c>
      <c r="C25" s="119" t="s">
        <v>227</v>
      </c>
      <c r="D25" s="119" t="s">
        <v>228</v>
      </c>
      <c r="E25" s="119" t="s">
        <v>229</v>
      </c>
      <c r="F25" s="119" t="s">
        <v>168</v>
      </c>
      <c r="G25" s="119" t="s">
        <v>230</v>
      </c>
      <c r="H25" s="119" t="s">
        <v>231</v>
      </c>
      <c r="I25" s="119" t="s">
        <v>80</v>
      </c>
      <c r="J25" s="119" t="s">
        <v>232</v>
      </c>
      <c r="K25" s="119" t="s">
        <v>233</v>
      </c>
      <c r="L25" s="119" t="s">
        <v>234</v>
      </c>
    </row>
    <row r="26" spans="1:12" ht="13.5" customHeight="1" x14ac:dyDescent="0.2">
      <c r="A26" s="119">
        <v>510</v>
      </c>
      <c r="B26" s="119" t="s">
        <v>113</v>
      </c>
      <c r="C26" s="119" t="s">
        <v>235</v>
      </c>
      <c r="D26" s="119" t="s">
        <v>80</v>
      </c>
      <c r="E26" s="119" t="s">
        <v>236</v>
      </c>
      <c r="F26" s="119" t="s">
        <v>237</v>
      </c>
      <c r="G26" s="119" t="s">
        <v>80</v>
      </c>
      <c r="H26" s="119" t="s">
        <v>238</v>
      </c>
      <c r="I26" s="119" t="s">
        <v>80</v>
      </c>
      <c r="J26" s="119" t="s">
        <v>239</v>
      </c>
      <c r="K26" s="119" t="s">
        <v>240</v>
      </c>
      <c r="L26" s="119" t="s">
        <v>241</v>
      </c>
    </row>
    <row r="27" spans="1:12" ht="13.5" customHeight="1" x14ac:dyDescent="0.2">
      <c r="A27" s="119">
        <v>511</v>
      </c>
      <c r="B27" s="119" t="s">
        <v>95</v>
      </c>
      <c r="C27" s="119" t="s">
        <v>242</v>
      </c>
      <c r="D27" s="119" t="s">
        <v>80</v>
      </c>
      <c r="E27" s="119" t="s">
        <v>222</v>
      </c>
      <c r="F27" s="119" t="s">
        <v>243</v>
      </c>
      <c r="G27" s="119" t="s">
        <v>80</v>
      </c>
      <c r="H27" s="119" t="s">
        <v>244</v>
      </c>
      <c r="I27" s="119" t="s">
        <v>80</v>
      </c>
      <c r="J27" s="119" t="s">
        <v>245</v>
      </c>
      <c r="K27" s="119" t="s">
        <v>246</v>
      </c>
      <c r="L27" s="119" t="s">
        <v>247</v>
      </c>
    </row>
    <row r="28" spans="1:12" ht="13.5" customHeight="1" x14ac:dyDescent="0.2">
      <c r="A28" s="119">
        <v>512</v>
      </c>
      <c r="B28" s="119" t="s">
        <v>113</v>
      </c>
      <c r="C28" s="119" t="s">
        <v>248</v>
      </c>
      <c r="D28" s="119" t="s">
        <v>249</v>
      </c>
      <c r="E28" s="119" t="s">
        <v>250</v>
      </c>
      <c r="F28" s="119" t="s">
        <v>251</v>
      </c>
      <c r="G28" s="119" t="s">
        <v>80</v>
      </c>
      <c r="H28" s="119" t="s">
        <v>252</v>
      </c>
      <c r="I28" s="119" t="s">
        <v>80</v>
      </c>
      <c r="J28" s="119" t="s">
        <v>253</v>
      </c>
      <c r="K28" s="119" t="s">
        <v>254</v>
      </c>
      <c r="L28" s="119" t="s">
        <v>255</v>
      </c>
    </row>
    <row r="29" spans="1:12" ht="13.5" customHeight="1" x14ac:dyDescent="0.2">
      <c r="A29" s="119">
        <v>513</v>
      </c>
      <c r="B29" s="119" t="s">
        <v>80</v>
      </c>
      <c r="C29" s="119" t="s">
        <v>80</v>
      </c>
      <c r="D29" s="119" t="s">
        <v>80</v>
      </c>
      <c r="E29" s="119" t="s">
        <v>256</v>
      </c>
      <c r="F29" s="119" t="s">
        <v>80</v>
      </c>
      <c r="G29" s="119" t="s">
        <v>80</v>
      </c>
      <c r="H29" s="119" t="s">
        <v>80</v>
      </c>
      <c r="I29" s="119" t="s">
        <v>80</v>
      </c>
      <c r="J29" s="119" t="s">
        <v>257</v>
      </c>
      <c r="K29" s="119" t="s">
        <v>258</v>
      </c>
      <c r="L29" s="119" t="s">
        <v>259</v>
      </c>
    </row>
    <row r="30" spans="1:12" ht="13.5" customHeight="1" x14ac:dyDescent="0.2">
      <c r="A30" s="119">
        <v>514</v>
      </c>
      <c r="B30" s="119" t="s">
        <v>113</v>
      </c>
      <c r="C30" s="119" t="s">
        <v>260</v>
      </c>
      <c r="D30" s="119" t="s">
        <v>80</v>
      </c>
      <c r="E30" s="119" t="s">
        <v>261</v>
      </c>
      <c r="F30" s="119" t="s">
        <v>80</v>
      </c>
      <c r="G30" s="119" t="s">
        <v>80</v>
      </c>
      <c r="H30" s="119" t="s">
        <v>262</v>
      </c>
      <c r="I30" s="119" t="s">
        <v>80</v>
      </c>
      <c r="J30" s="119" t="s">
        <v>263</v>
      </c>
      <c r="K30" s="119" t="s">
        <v>133</v>
      </c>
      <c r="L30" s="119" t="s">
        <v>134</v>
      </c>
    </row>
    <row r="31" spans="1:12" ht="13.5" customHeight="1" x14ac:dyDescent="0.2">
      <c r="A31" s="119">
        <v>515</v>
      </c>
      <c r="B31" s="119" t="s">
        <v>113</v>
      </c>
      <c r="C31" s="119" t="s">
        <v>264</v>
      </c>
      <c r="D31" s="119" t="s">
        <v>80</v>
      </c>
      <c r="E31" s="119" t="s">
        <v>265</v>
      </c>
      <c r="F31" s="119" t="s">
        <v>266</v>
      </c>
      <c r="G31" s="119" t="s">
        <v>267</v>
      </c>
      <c r="H31" s="119" t="s">
        <v>268</v>
      </c>
      <c r="I31" s="119" t="s">
        <v>80</v>
      </c>
      <c r="J31" s="119" t="s">
        <v>269</v>
      </c>
      <c r="K31" s="119" t="s">
        <v>270</v>
      </c>
      <c r="L31" s="119" t="s">
        <v>271</v>
      </c>
    </row>
    <row r="32" spans="1:12" ht="13.5" customHeight="1" x14ac:dyDescent="0.2">
      <c r="A32" s="119">
        <v>517</v>
      </c>
      <c r="B32" s="119" t="s">
        <v>113</v>
      </c>
      <c r="C32" s="119" t="s">
        <v>272</v>
      </c>
      <c r="D32" s="119" t="s">
        <v>273</v>
      </c>
      <c r="E32" s="119" t="s">
        <v>274</v>
      </c>
      <c r="F32" s="119" t="s">
        <v>275</v>
      </c>
      <c r="G32" s="119" t="s">
        <v>80</v>
      </c>
      <c r="H32" s="119" t="s">
        <v>276</v>
      </c>
      <c r="I32" s="119" t="s">
        <v>80</v>
      </c>
      <c r="J32" s="119" t="s">
        <v>277</v>
      </c>
      <c r="K32" s="119" t="s">
        <v>278</v>
      </c>
      <c r="L32" s="119" t="s">
        <v>279</v>
      </c>
    </row>
    <row r="33" spans="1:12" ht="13.5" customHeight="1" x14ac:dyDescent="0.2">
      <c r="A33" s="119">
        <v>518</v>
      </c>
      <c r="B33" s="119" t="s">
        <v>95</v>
      </c>
      <c r="C33" s="119" t="s">
        <v>280</v>
      </c>
      <c r="D33" s="119" t="s">
        <v>80</v>
      </c>
      <c r="E33" s="119" t="s">
        <v>281</v>
      </c>
      <c r="F33" s="119" t="s">
        <v>282</v>
      </c>
      <c r="G33" s="119" t="s">
        <v>80</v>
      </c>
      <c r="H33" s="119" t="s">
        <v>283</v>
      </c>
      <c r="I33" s="119" t="s">
        <v>80</v>
      </c>
      <c r="J33" s="119" t="s">
        <v>284</v>
      </c>
      <c r="K33" s="119" t="s">
        <v>285</v>
      </c>
      <c r="L33" s="119" t="s">
        <v>286</v>
      </c>
    </row>
    <row r="34" spans="1:12" ht="13.5" customHeight="1" x14ac:dyDescent="0.2">
      <c r="A34" s="119">
        <v>519</v>
      </c>
      <c r="B34" s="119" t="s">
        <v>95</v>
      </c>
      <c r="C34" s="119" t="s">
        <v>287</v>
      </c>
      <c r="D34" s="119" t="s">
        <v>80</v>
      </c>
      <c r="E34" s="119" t="s">
        <v>288</v>
      </c>
      <c r="F34" s="119" t="s">
        <v>289</v>
      </c>
      <c r="G34" s="119" t="s">
        <v>80</v>
      </c>
      <c r="H34" s="119" t="s">
        <v>290</v>
      </c>
      <c r="I34" s="119" t="s">
        <v>80</v>
      </c>
      <c r="J34" s="119" t="s">
        <v>291</v>
      </c>
      <c r="K34" s="119" t="s">
        <v>292</v>
      </c>
      <c r="L34" s="119" t="s">
        <v>293</v>
      </c>
    </row>
    <row r="35" spans="1:12" ht="13.5" customHeight="1" x14ac:dyDescent="0.2">
      <c r="A35" s="119">
        <v>520</v>
      </c>
      <c r="B35" s="119" t="s">
        <v>80</v>
      </c>
      <c r="C35" s="119" t="s">
        <v>80</v>
      </c>
      <c r="D35" s="119" t="s">
        <v>80</v>
      </c>
      <c r="E35" s="119" t="s">
        <v>294</v>
      </c>
      <c r="F35" s="119" t="s">
        <v>295</v>
      </c>
      <c r="G35" s="119" t="s">
        <v>80</v>
      </c>
      <c r="H35" s="119" t="s">
        <v>80</v>
      </c>
      <c r="I35" s="119" t="s">
        <v>80</v>
      </c>
      <c r="J35" s="119" t="s">
        <v>296</v>
      </c>
      <c r="K35" s="119" t="s">
        <v>297</v>
      </c>
      <c r="L35" s="119" t="s">
        <v>298</v>
      </c>
    </row>
    <row r="36" spans="1:12" ht="13.5" customHeight="1" x14ac:dyDescent="0.2">
      <c r="A36" s="119">
        <v>521</v>
      </c>
      <c r="B36" s="119" t="s">
        <v>113</v>
      </c>
      <c r="C36" s="119" t="s">
        <v>299</v>
      </c>
      <c r="D36" s="119" t="s">
        <v>80</v>
      </c>
      <c r="E36" s="119" t="s">
        <v>300</v>
      </c>
      <c r="F36" s="119" t="s">
        <v>301</v>
      </c>
      <c r="G36" s="119" t="s">
        <v>80</v>
      </c>
      <c r="H36" s="119" t="s">
        <v>302</v>
      </c>
      <c r="I36" s="119" t="s">
        <v>80</v>
      </c>
      <c r="J36" s="119" t="s">
        <v>303</v>
      </c>
      <c r="K36" s="119" t="s">
        <v>304</v>
      </c>
      <c r="L36" s="119" t="s">
        <v>305</v>
      </c>
    </row>
    <row r="37" spans="1:12" ht="13.5" customHeight="1" x14ac:dyDescent="0.2">
      <c r="A37" s="119">
        <v>522</v>
      </c>
      <c r="B37" s="119" t="s">
        <v>113</v>
      </c>
      <c r="C37" s="119" t="s">
        <v>306</v>
      </c>
      <c r="D37" s="119" t="s">
        <v>80</v>
      </c>
      <c r="E37" s="119" t="s">
        <v>307</v>
      </c>
      <c r="F37" s="119" t="s">
        <v>308</v>
      </c>
      <c r="G37" s="119" t="s">
        <v>80</v>
      </c>
      <c r="H37" s="119" t="s">
        <v>309</v>
      </c>
      <c r="I37" s="119" t="s">
        <v>80</v>
      </c>
      <c r="J37" s="119" t="s">
        <v>310</v>
      </c>
      <c r="K37" s="119" t="s">
        <v>311</v>
      </c>
      <c r="L37" s="119" t="s">
        <v>312</v>
      </c>
    </row>
    <row r="38" spans="1:12" ht="13.5" customHeight="1" x14ac:dyDescent="0.2">
      <c r="A38" s="119">
        <v>523</v>
      </c>
      <c r="B38" s="119" t="s">
        <v>113</v>
      </c>
      <c r="C38" s="119" t="s">
        <v>313</v>
      </c>
      <c r="D38" s="119" t="s">
        <v>80</v>
      </c>
      <c r="E38" s="119" t="s">
        <v>314</v>
      </c>
      <c r="F38" s="119" t="s">
        <v>308</v>
      </c>
      <c r="G38" s="119" t="s">
        <v>80</v>
      </c>
      <c r="H38" s="119" t="s">
        <v>315</v>
      </c>
      <c r="I38" s="119" t="s">
        <v>80</v>
      </c>
      <c r="J38" s="119" t="s">
        <v>316</v>
      </c>
      <c r="K38" s="119" t="s">
        <v>317</v>
      </c>
      <c r="L38" s="119" t="s">
        <v>318</v>
      </c>
    </row>
    <row r="39" spans="1:12" ht="13.5" customHeight="1" x14ac:dyDescent="0.2">
      <c r="A39" s="119">
        <v>525</v>
      </c>
      <c r="B39" s="119" t="s">
        <v>113</v>
      </c>
      <c r="C39" s="119" t="s">
        <v>319</v>
      </c>
      <c r="D39" s="119" t="s">
        <v>320</v>
      </c>
      <c r="E39" s="119" t="s">
        <v>321</v>
      </c>
      <c r="F39" s="119" t="s">
        <v>168</v>
      </c>
      <c r="G39" s="119" t="s">
        <v>80</v>
      </c>
      <c r="H39" s="119" t="s">
        <v>322</v>
      </c>
      <c r="I39" s="119" t="s">
        <v>80</v>
      </c>
      <c r="J39" s="119" t="s">
        <v>323</v>
      </c>
      <c r="K39" s="119" t="s">
        <v>324</v>
      </c>
      <c r="L39" s="119" t="s">
        <v>325</v>
      </c>
    </row>
    <row r="40" spans="1:12" ht="13.5" customHeight="1" x14ac:dyDescent="0.2">
      <c r="A40" s="119">
        <v>526</v>
      </c>
      <c r="B40" s="119" t="s">
        <v>113</v>
      </c>
      <c r="C40" s="119" t="s">
        <v>326</v>
      </c>
      <c r="D40" s="119" t="s">
        <v>80</v>
      </c>
      <c r="E40" s="119" t="s">
        <v>327</v>
      </c>
      <c r="F40" s="119" t="s">
        <v>80</v>
      </c>
      <c r="G40" s="119" t="s">
        <v>80</v>
      </c>
      <c r="H40" s="119" t="s">
        <v>328</v>
      </c>
      <c r="I40" s="119" t="s">
        <v>80</v>
      </c>
      <c r="J40" s="119" t="s">
        <v>329</v>
      </c>
      <c r="K40" s="119" t="s">
        <v>330</v>
      </c>
      <c r="L40" s="119" t="s">
        <v>112</v>
      </c>
    </row>
    <row r="41" spans="1:12" ht="13.5" customHeight="1" x14ac:dyDescent="0.2">
      <c r="A41" s="119">
        <v>531</v>
      </c>
      <c r="B41" s="119" t="s">
        <v>80</v>
      </c>
      <c r="C41" s="119" t="s">
        <v>80</v>
      </c>
      <c r="D41" s="119" t="s">
        <v>80</v>
      </c>
      <c r="E41" s="119" t="s">
        <v>331</v>
      </c>
      <c r="F41" s="119" t="s">
        <v>230</v>
      </c>
      <c r="G41" s="119" t="s">
        <v>80</v>
      </c>
      <c r="H41" s="119" t="s">
        <v>80</v>
      </c>
      <c r="I41" s="119" t="s">
        <v>80</v>
      </c>
      <c r="J41" s="119" t="s">
        <v>332</v>
      </c>
      <c r="K41" s="119" t="s">
        <v>333</v>
      </c>
      <c r="L41" s="119" t="s">
        <v>334</v>
      </c>
    </row>
    <row r="42" spans="1:12" ht="13.5" customHeight="1" x14ac:dyDescent="0.2">
      <c r="A42" s="119">
        <v>532</v>
      </c>
      <c r="B42" s="119" t="s">
        <v>95</v>
      </c>
      <c r="C42" s="119" t="s">
        <v>335</v>
      </c>
      <c r="D42" s="119" t="s">
        <v>336</v>
      </c>
      <c r="E42" s="119" t="s">
        <v>337</v>
      </c>
      <c r="F42" s="119" t="s">
        <v>168</v>
      </c>
      <c r="G42" s="119" t="s">
        <v>80</v>
      </c>
      <c r="H42" s="119" t="s">
        <v>338</v>
      </c>
      <c r="I42" s="119" t="s">
        <v>80</v>
      </c>
      <c r="J42" s="119" t="s">
        <v>339</v>
      </c>
      <c r="K42" s="119" t="s">
        <v>340</v>
      </c>
      <c r="L42" s="119" t="s">
        <v>341</v>
      </c>
    </row>
    <row r="43" spans="1:12" ht="13.5" customHeight="1" x14ac:dyDescent="0.2">
      <c r="A43" s="119">
        <v>533</v>
      </c>
      <c r="B43" s="119" t="s">
        <v>95</v>
      </c>
      <c r="C43" s="119" t="s">
        <v>342</v>
      </c>
      <c r="D43" s="119" t="s">
        <v>343</v>
      </c>
      <c r="E43" s="119" t="s">
        <v>344</v>
      </c>
      <c r="F43" s="119" t="s">
        <v>345</v>
      </c>
      <c r="G43" s="119" t="s">
        <v>80</v>
      </c>
      <c r="H43" s="119" t="s">
        <v>346</v>
      </c>
      <c r="I43" s="119" t="s">
        <v>80</v>
      </c>
      <c r="J43" s="119" t="s">
        <v>347</v>
      </c>
      <c r="K43" s="119" t="s">
        <v>348</v>
      </c>
      <c r="L43" s="119" t="s">
        <v>349</v>
      </c>
    </row>
    <row r="44" spans="1:12" ht="13.5" customHeight="1" x14ac:dyDescent="0.2">
      <c r="A44" s="119">
        <v>534</v>
      </c>
      <c r="B44" s="119" t="s">
        <v>113</v>
      </c>
      <c r="C44" s="119" t="s">
        <v>350</v>
      </c>
      <c r="D44" s="119" t="s">
        <v>80</v>
      </c>
      <c r="E44" s="119" t="s">
        <v>308</v>
      </c>
      <c r="F44" s="119" t="s">
        <v>351</v>
      </c>
      <c r="G44" s="119" t="s">
        <v>352</v>
      </c>
      <c r="H44" s="119" t="s">
        <v>353</v>
      </c>
      <c r="I44" s="119" t="s">
        <v>80</v>
      </c>
      <c r="J44" s="119" t="s">
        <v>354</v>
      </c>
      <c r="K44" s="119" t="s">
        <v>355</v>
      </c>
      <c r="L44" s="119" t="s">
        <v>94</v>
      </c>
    </row>
    <row r="45" spans="1:12" ht="13.5" customHeight="1" x14ac:dyDescent="0.2">
      <c r="A45" s="119">
        <v>535</v>
      </c>
      <c r="B45" s="119" t="s">
        <v>95</v>
      </c>
      <c r="C45" s="119" t="s">
        <v>356</v>
      </c>
      <c r="D45" s="119" t="s">
        <v>80</v>
      </c>
      <c r="E45" s="119" t="s">
        <v>357</v>
      </c>
      <c r="F45" s="119" t="s">
        <v>358</v>
      </c>
      <c r="G45" s="119" t="s">
        <v>80</v>
      </c>
      <c r="H45" s="119" t="s">
        <v>359</v>
      </c>
      <c r="I45" s="119" t="s">
        <v>80</v>
      </c>
      <c r="J45" s="119" t="s">
        <v>360</v>
      </c>
      <c r="K45" s="119" t="s">
        <v>361</v>
      </c>
      <c r="L45" s="119" t="s">
        <v>362</v>
      </c>
    </row>
    <row r="46" spans="1:12" ht="13.5" customHeight="1" x14ac:dyDescent="0.2">
      <c r="A46" s="119">
        <v>536</v>
      </c>
      <c r="B46" s="119" t="s">
        <v>80</v>
      </c>
      <c r="C46" s="119" t="s">
        <v>363</v>
      </c>
      <c r="D46" s="119" t="s">
        <v>364</v>
      </c>
      <c r="E46" s="119" t="s">
        <v>365</v>
      </c>
      <c r="F46" s="119" t="s">
        <v>366</v>
      </c>
      <c r="G46" s="119" t="s">
        <v>168</v>
      </c>
      <c r="H46" s="119" t="s">
        <v>367</v>
      </c>
      <c r="I46" s="119" t="s">
        <v>80</v>
      </c>
      <c r="J46" s="119" t="s">
        <v>368</v>
      </c>
      <c r="K46" s="119" t="s">
        <v>369</v>
      </c>
      <c r="L46" s="119" t="s">
        <v>370</v>
      </c>
    </row>
    <row r="47" spans="1:12" ht="13.5" customHeight="1" x14ac:dyDescent="0.2">
      <c r="A47" s="119">
        <v>539</v>
      </c>
      <c r="B47" s="119" t="s">
        <v>113</v>
      </c>
      <c r="C47" s="119" t="s">
        <v>371</v>
      </c>
      <c r="D47" s="119" t="s">
        <v>372</v>
      </c>
      <c r="E47" s="119" t="s">
        <v>373</v>
      </c>
      <c r="F47" s="119" t="s">
        <v>374</v>
      </c>
      <c r="G47" s="119" t="s">
        <v>80</v>
      </c>
      <c r="H47" s="119" t="s">
        <v>375</v>
      </c>
      <c r="I47" s="119" t="s">
        <v>80</v>
      </c>
      <c r="J47" s="119" t="s">
        <v>376</v>
      </c>
      <c r="K47" s="119" t="s">
        <v>377</v>
      </c>
      <c r="L47" s="119" t="s">
        <v>312</v>
      </c>
    </row>
    <row r="48" spans="1:12" ht="13.5" customHeight="1" x14ac:dyDescent="0.2">
      <c r="A48" s="119">
        <v>540</v>
      </c>
      <c r="B48" s="119" t="s">
        <v>95</v>
      </c>
      <c r="C48" s="119" t="s">
        <v>378</v>
      </c>
      <c r="D48" s="119" t="s">
        <v>379</v>
      </c>
      <c r="E48" s="119" t="s">
        <v>380</v>
      </c>
      <c r="F48" s="119" t="s">
        <v>381</v>
      </c>
      <c r="G48" s="119" t="s">
        <v>80</v>
      </c>
      <c r="H48" s="119" t="s">
        <v>382</v>
      </c>
      <c r="I48" s="119" t="s">
        <v>80</v>
      </c>
      <c r="J48" s="119" t="s">
        <v>383</v>
      </c>
      <c r="K48" s="119" t="s">
        <v>384</v>
      </c>
      <c r="L48" s="119" t="s">
        <v>102</v>
      </c>
    </row>
    <row r="49" spans="1:12" ht="13.5" customHeight="1" x14ac:dyDescent="0.2">
      <c r="A49" s="119">
        <v>541</v>
      </c>
      <c r="B49" s="119" t="s">
        <v>95</v>
      </c>
      <c r="C49" s="119" t="s">
        <v>385</v>
      </c>
      <c r="D49" s="119" t="s">
        <v>386</v>
      </c>
      <c r="E49" s="119" t="s">
        <v>387</v>
      </c>
      <c r="F49" s="119" t="s">
        <v>388</v>
      </c>
      <c r="G49" s="119" t="s">
        <v>80</v>
      </c>
      <c r="H49" s="119" t="s">
        <v>389</v>
      </c>
      <c r="I49" s="119" t="s">
        <v>390</v>
      </c>
      <c r="J49" s="119" t="s">
        <v>391</v>
      </c>
      <c r="K49" s="119" t="s">
        <v>392</v>
      </c>
      <c r="L49" s="119" t="s">
        <v>393</v>
      </c>
    </row>
    <row r="50" spans="1:12" ht="13.5" customHeight="1" x14ac:dyDescent="0.2">
      <c r="A50" s="119">
        <v>542</v>
      </c>
      <c r="B50" s="119" t="s">
        <v>95</v>
      </c>
      <c r="C50" s="119" t="s">
        <v>394</v>
      </c>
      <c r="D50" s="119" t="s">
        <v>80</v>
      </c>
      <c r="E50" s="119" t="s">
        <v>395</v>
      </c>
      <c r="F50" s="119" t="s">
        <v>80</v>
      </c>
      <c r="G50" s="119" t="s">
        <v>80</v>
      </c>
      <c r="H50" s="119" t="s">
        <v>396</v>
      </c>
      <c r="I50" s="119" t="s">
        <v>80</v>
      </c>
      <c r="J50" s="119" t="s">
        <v>397</v>
      </c>
      <c r="K50" s="119" t="s">
        <v>398</v>
      </c>
      <c r="L50" s="119" t="s">
        <v>286</v>
      </c>
    </row>
    <row r="51" spans="1:12" ht="13.5" customHeight="1" x14ac:dyDescent="0.2">
      <c r="A51" s="119">
        <v>543</v>
      </c>
      <c r="B51" s="119" t="s">
        <v>95</v>
      </c>
      <c r="C51" s="119" t="s">
        <v>399</v>
      </c>
      <c r="D51" s="119" t="s">
        <v>80</v>
      </c>
      <c r="E51" s="119" t="s">
        <v>400</v>
      </c>
      <c r="F51" s="119" t="s">
        <v>401</v>
      </c>
      <c r="G51" s="119" t="s">
        <v>402</v>
      </c>
      <c r="H51" s="119" t="s">
        <v>403</v>
      </c>
      <c r="I51" s="119" t="s">
        <v>80</v>
      </c>
      <c r="J51" s="119" t="s">
        <v>404</v>
      </c>
      <c r="K51" s="119" t="s">
        <v>258</v>
      </c>
      <c r="L51" s="119" t="s">
        <v>259</v>
      </c>
    </row>
    <row r="52" spans="1:12" ht="13.5" customHeight="1" x14ac:dyDescent="0.2">
      <c r="A52" s="119">
        <v>545</v>
      </c>
      <c r="B52" s="119" t="s">
        <v>113</v>
      </c>
      <c r="C52" s="119" t="s">
        <v>405</v>
      </c>
      <c r="D52" s="119" t="s">
        <v>80</v>
      </c>
      <c r="E52" s="119" t="s">
        <v>406</v>
      </c>
      <c r="F52" s="119" t="s">
        <v>407</v>
      </c>
      <c r="G52" s="119" t="s">
        <v>80</v>
      </c>
      <c r="H52" s="119" t="s">
        <v>408</v>
      </c>
      <c r="I52" s="119" t="s">
        <v>80</v>
      </c>
      <c r="J52" s="119" t="s">
        <v>409</v>
      </c>
      <c r="K52" s="119" t="s">
        <v>101</v>
      </c>
      <c r="L52" s="119" t="s">
        <v>102</v>
      </c>
    </row>
    <row r="53" spans="1:12" ht="13.5" customHeight="1" x14ac:dyDescent="0.2">
      <c r="A53" s="119">
        <v>546</v>
      </c>
      <c r="B53" s="119" t="s">
        <v>95</v>
      </c>
      <c r="C53" s="119" t="s">
        <v>410</v>
      </c>
      <c r="D53" s="119" t="s">
        <v>80</v>
      </c>
      <c r="E53" s="119" t="s">
        <v>411</v>
      </c>
      <c r="F53" s="119" t="s">
        <v>80</v>
      </c>
      <c r="G53" s="119" t="s">
        <v>80</v>
      </c>
      <c r="H53" s="119" t="s">
        <v>412</v>
      </c>
      <c r="I53" s="119" t="s">
        <v>80</v>
      </c>
      <c r="J53" s="119" t="s">
        <v>413</v>
      </c>
      <c r="K53" s="119" t="s">
        <v>414</v>
      </c>
      <c r="L53" s="119" t="s">
        <v>415</v>
      </c>
    </row>
    <row r="54" spans="1:12" ht="13.5" customHeight="1" x14ac:dyDescent="0.2">
      <c r="A54" s="119">
        <v>547</v>
      </c>
      <c r="B54" s="119" t="s">
        <v>113</v>
      </c>
      <c r="C54" s="119" t="s">
        <v>416</v>
      </c>
      <c r="D54" s="119" t="s">
        <v>80</v>
      </c>
      <c r="E54" s="119" t="s">
        <v>417</v>
      </c>
      <c r="F54" s="119" t="s">
        <v>418</v>
      </c>
      <c r="G54" s="119" t="s">
        <v>80</v>
      </c>
      <c r="H54" s="119" t="s">
        <v>419</v>
      </c>
      <c r="I54" s="119" t="s">
        <v>80</v>
      </c>
      <c r="J54" s="119" t="s">
        <v>420</v>
      </c>
      <c r="K54" s="119" t="s">
        <v>421</v>
      </c>
      <c r="L54" s="119" t="s">
        <v>422</v>
      </c>
    </row>
    <row r="55" spans="1:12" ht="13.5" customHeight="1" x14ac:dyDescent="0.2">
      <c r="A55" s="119">
        <v>550</v>
      </c>
      <c r="B55" s="119" t="s">
        <v>95</v>
      </c>
      <c r="C55" s="119" t="s">
        <v>423</v>
      </c>
      <c r="D55" s="119" t="s">
        <v>424</v>
      </c>
      <c r="E55" s="119" t="s">
        <v>425</v>
      </c>
      <c r="F55" s="119" t="s">
        <v>426</v>
      </c>
      <c r="G55" s="119" t="s">
        <v>80</v>
      </c>
      <c r="H55" s="119" t="s">
        <v>427</v>
      </c>
      <c r="I55" s="119" t="s">
        <v>80</v>
      </c>
      <c r="J55" s="119" t="s">
        <v>428</v>
      </c>
      <c r="K55" s="119" t="s">
        <v>429</v>
      </c>
      <c r="L55" s="119" t="s">
        <v>430</v>
      </c>
    </row>
    <row r="56" spans="1:12" ht="13.5" customHeight="1" x14ac:dyDescent="0.2">
      <c r="A56" s="119">
        <v>600</v>
      </c>
      <c r="B56" s="119" t="s">
        <v>80</v>
      </c>
      <c r="C56" s="119" t="s">
        <v>80</v>
      </c>
      <c r="D56" s="119" t="s">
        <v>80</v>
      </c>
      <c r="E56" s="119" t="s">
        <v>431</v>
      </c>
      <c r="F56" s="119" t="s">
        <v>80</v>
      </c>
      <c r="G56" s="119" t="s">
        <v>80</v>
      </c>
      <c r="H56" s="119" t="s">
        <v>80</v>
      </c>
      <c r="I56" s="119" t="s">
        <v>80</v>
      </c>
      <c r="J56" s="119" t="s">
        <v>432</v>
      </c>
      <c r="K56" s="119" t="s">
        <v>433</v>
      </c>
      <c r="L56" s="119" t="s">
        <v>434</v>
      </c>
    </row>
    <row r="57" spans="1:12" ht="13.5" customHeight="1" x14ac:dyDescent="0.2">
      <c r="A57" s="119">
        <v>601</v>
      </c>
      <c r="B57" s="119" t="s">
        <v>80</v>
      </c>
      <c r="C57" s="119" t="s">
        <v>435</v>
      </c>
      <c r="D57" s="119" t="s">
        <v>436</v>
      </c>
      <c r="E57" s="119" t="s">
        <v>308</v>
      </c>
      <c r="F57" s="119" t="s">
        <v>437</v>
      </c>
      <c r="G57" s="119" t="s">
        <v>80</v>
      </c>
      <c r="H57" s="119" t="s">
        <v>438</v>
      </c>
      <c r="I57" s="119" t="s">
        <v>80</v>
      </c>
      <c r="J57" s="119" t="s">
        <v>439</v>
      </c>
      <c r="K57" s="119" t="s">
        <v>440</v>
      </c>
      <c r="L57" s="119" t="s">
        <v>194</v>
      </c>
    </row>
    <row r="58" spans="1:12" ht="13.5" customHeight="1" x14ac:dyDescent="0.2">
      <c r="A58" s="119">
        <v>602</v>
      </c>
      <c r="B58" s="119" t="s">
        <v>80</v>
      </c>
      <c r="C58" s="119" t="s">
        <v>80</v>
      </c>
      <c r="D58" s="119" t="s">
        <v>80</v>
      </c>
      <c r="E58" s="119" t="s">
        <v>441</v>
      </c>
      <c r="F58" s="119" t="s">
        <v>80</v>
      </c>
      <c r="G58" s="119" t="s">
        <v>80</v>
      </c>
      <c r="H58" s="119" t="s">
        <v>80</v>
      </c>
      <c r="I58" s="119" t="s">
        <v>80</v>
      </c>
      <c r="J58" s="119" t="s">
        <v>442</v>
      </c>
      <c r="K58" s="119" t="s">
        <v>443</v>
      </c>
      <c r="L58" s="119" t="s">
        <v>444</v>
      </c>
    </row>
    <row r="59" spans="1:12" ht="13.5" customHeight="1" x14ac:dyDescent="0.2">
      <c r="A59" s="119">
        <v>604</v>
      </c>
      <c r="B59" s="119" t="s">
        <v>80</v>
      </c>
      <c r="C59" s="119" t="s">
        <v>80</v>
      </c>
      <c r="D59" s="119" t="s">
        <v>80</v>
      </c>
      <c r="E59" s="119" t="s">
        <v>445</v>
      </c>
      <c r="F59" s="119" t="s">
        <v>80</v>
      </c>
      <c r="G59" s="119" t="s">
        <v>80</v>
      </c>
      <c r="H59" s="119" t="s">
        <v>80</v>
      </c>
      <c r="I59" s="119" t="s">
        <v>80</v>
      </c>
      <c r="J59" s="119" t="s">
        <v>446</v>
      </c>
      <c r="K59" s="119" t="s">
        <v>447</v>
      </c>
      <c r="L59" s="119" t="s">
        <v>448</v>
      </c>
    </row>
    <row r="60" spans="1:12" ht="13.5" customHeight="1" x14ac:dyDescent="0.2">
      <c r="A60" s="119">
        <v>605</v>
      </c>
      <c r="B60" s="119" t="s">
        <v>95</v>
      </c>
      <c r="C60" s="119" t="s">
        <v>449</v>
      </c>
      <c r="D60" s="119" t="s">
        <v>80</v>
      </c>
      <c r="E60" s="119" t="s">
        <v>450</v>
      </c>
      <c r="F60" s="119" t="s">
        <v>451</v>
      </c>
      <c r="G60" s="119" t="s">
        <v>80</v>
      </c>
      <c r="H60" s="119" t="s">
        <v>452</v>
      </c>
      <c r="I60" s="119" t="s">
        <v>80</v>
      </c>
      <c r="J60" s="119" t="s">
        <v>453</v>
      </c>
      <c r="K60" s="119" t="s">
        <v>454</v>
      </c>
      <c r="L60" s="119" t="s">
        <v>455</v>
      </c>
    </row>
    <row r="61" spans="1:12" ht="13.5" customHeight="1" x14ac:dyDescent="0.2">
      <c r="A61" s="119">
        <v>606</v>
      </c>
      <c r="B61" s="119" t="s">
        <v>80</v>
      </c>
      <c r="C61" s="119" t="s">
        <v>80</v>
      </c>
      <c r="D61" s="119" t="s">
        <v>80</v>
      </c>
      <c r="E61" s="119" t="s">
        <v>456</v>
      </c>
      <c r="F61" s="119" t="s">
        <v>80</v>
      </c>
      <c r="G61" s="119" t="s">
        <v>80</v>
      </c>
      <c r="H61" s="119" t="s">
        <v>80</v>
      </c>
      <c r="I61" s="119" t="s">
        <v>80</v>
      </c>
      <c r="J61" s="119" t="s">
        <v>457</v>
      </c>
      <c r="K61" s="119" t="s">
        <v>458</v>
      </c>
      <c r="L61" s="119" t="s">
        <v>459</v>
      </c>
    </row>
    <row r="62" spans="1:12" ht="13.5" customHeight="1" x14ac:dyDescent="0.2">
      <c r="A62" s="119">
        <v>607</v>
      </c>
      <c r="B62" s="119" t="s">
        <v>95</v>
      </c>
      <c r="C62" s="119" t="s">
        <v>460</v>
      </c>
      <c r="D62" s="119" t="s">
        <v>80</v>
      </c>
      <c r="E62" s="119" t="s">
        <v>461</v>
      </c>
      <c r="F62" s="119" t="s">
        <v>87</v>
      </c>
      <c r="G62" s="119" t="s">
        <v>80</v>
      </c>
      <c r="H62" s="119" t="s">
        <v>462</v>
      </c>
      <c r="I62" s="119" t="s">
        <v>80</v>
      </c>
      <c r="J62" s="119" t="s">
        <v>463</v>
      </c>
      <c r="K62" s="119" t="s">
        <v>464</v>
      </c>
      <c r="L62" s="119" t="s">
        <v>465</v>
      </c>
    </row>
    <row r="63" spans="1:12" ht="13.5" customHeight="1" x14ac:dyDescent="0.2">
      <c r="A63" s="119">
        <v>608</v>
      </c>
      <c r="B63" s="119" t="s">
        <v>80</v>
      </c>
      <c r="C63" s="119" t="s">
        <v>80</v>
      </c>
      <c r="D63" s="119" t="s">
        <v>80</v>
      </c>
      <c r="E63" s="119" t="s">
        <v>466</v>
      </c>
      <c r="F63" s="119" t="s">
        <v>467</v>
      </c>
      <c r="G63" s="119" t="s">
        <v>80</v>
      </c>
      <c r="H63" s="119" t="s">
        <v>80</v>
      </c>
      <c r="I63" s="119" t="s">
        <v>80</v>
      </c>
      <c r="J63" s="119" t="s">
        <v>468</v>
      </c>
      <c r="K63" s="119" t="s">
        <v>469</v>
      </c>
      <c r="L63" s="119" t="s">
        <v>470</v>
      </c>
    </row>
    <row r="64" spans="1:12" ht="13.5" customHeight="1" x14ac:dyDescent="0.2">
      <c r="A64" s="119">
        <v>609</v>
      </c>
      <c r="B64" s="119" t="s">
        <v>95</v>
      </c>
      <c r="C64" s="119" t="s">
        <v>471</v>
      </c>
      <c r="D64" s="119" t="s">
        <v>80</v>
      </c>
      <c r="E64" s="119" t="s">
        <v>81</v>
      </c>
      <c r="F64" s="119" t="s">
        <v>472</v>
      </c>
      <c r="G64" s="119" t="s">
        <v>473</v>
      </c>
      <c r="H64" s="119" t="s">
        <v>474</v>
      </c>
      <c r="I64" s="119" t="s">
        <v>80</v>
      </c>
      <c r="J64" s="119" t="s">
        <v>475</v>
      </c>
      <c r="K64" s="119" t="s">
        <v>476</v>
      </c>
      <c r="L64" s="119" t="s">
        <v>477</v>
      </c>
    </row>
    <row r="65" spans="1:12" ht="13.5" customHeight="1" x14ac:dyDescent="0.2">
      <c r="A65" s="119">
        <v>611</v>
      </c>
      <c r="B65" s="119" t="s">
        <v>95</v>
      </c>
      <c r="C65" s="119" t="s">
        <v>478</v>
      </c>
      <c r="D65" s="119" t="s">
        <v>80</v>
      </c>
      <c r="E65" s="119" t="s">
        <v>479</v>
      </c>
      <c r="F65" s="119" t="s">
        <v>80</v>
      </c>
      <c r="G65" s="119" t="s">
        <v>80</v>
      </c>
      <c r="H65" s="119" t="s">
        <v>480</v>
      </c>
      <c r="I65" s="119" t="s">
        <v>80</v>
      </c>
      <c r="J65" s="119" t="s">
        <v>481</v>
      </c>
      <c r="K65" s="119" t="s">
        <v>482</v>
      </c>
      <c r="L65" s="119" t="s">
        <v>483</v>
      </c>
    </row>
    <row r="66" spans="1:12" ht="13.5" customHeight="1" x14ac:dyDescent="0.2">
      <c r="A66" s="119">
        <v>612</v>
      </c>
      <c r="B66" s="119" t="s">
        <v>113</v>
      </c>
      <c r="C66" s="119" t="s">
        <v>484</v>
      </c>
      <c r="D66" s="119" t="s">
        <v>80</v>
      </c>
      <c r="E66" s="119" t="s">
        <v>485</v>
      </c>
      <c r="F66" s="119" t="s">
        <v>486</v>
      </c>
      <c r="G66" s="119" t="s">
        <v>80</v>
      </c>
      <c r="H66" s="119" t="s">
        <v>487</v>
      </c>
      <c r="I66" s="119" t="s">
        <v>80</v>
      </c>
      <c r="J66" s="119" t="s">
        <v>488</v>
      </c>
      <c r="K66" s="119" t="s">
        <v>489</v>
      </c>
      <c r="L66" s="119" t="s">
        <v>490</v>
      </c>
    </row>
    <row r="67" spans="1:12" ht="13.5" customHeight="1" x14ac:dyDescent="0.2">
      <c r="A67" s="119">
        <v>613</v>
      </c>
      <c r="B67" s="119" t="s">
        <v>95</v>
      </c>
      <c r="C67" s="119" t="s">
        <v>491</v>
      </c>
      <c r="D67" s="119" t="s">
        <v>492</v>
      </c>
      <c r="E67" s="119" t="s">
        <v>493</v>
      </c>
      <c r="F67" s="119" t="s">
        <v>144</v>
      </c>
      <c r="G67" s="119" t="s">
        <v>80</v>
      </c>
      <c r="H67" s="119" t="s">
        <v>494</v>
      </c>
      <c r="I67" s="119" t="s">
        <v>80</v>
      </c>
      <c r="J67" s="119" t="s">
        <v>495</v>
      </c>
      <c r="K67" s="119" t="s">
        <v>496</v>
      </c>
      <c r="L67" s="119" t="s">
        <v>148</v>
      </c>
    </row>
    <row r="68" spans="1:12" ht="13.5" customHeight="1" x14ac:dyDescent="0.2">
      <c r="A68" s="119">
        <v>614</v>
      </c>
      <c r="B68" s="119" t="s">
        <v>80</v>
      </c>
      <c r="C68" s="119" t="s">
        <v>80</v>
      </c>
      <c r="D68" s="119" t="s">
        <v>80</v>
      </c>
      <c r="E68" s="119" t="s">
        <v>497</v>
      </c>
      <c r="F68" s="119" t="s">
        <v>80</v>
      </c>
      <c r="G68" s="119" t="s">
        <v>80</v>
      </c>
      <c r="H68" s="119" t="s">
        <v>80</v>
      </c>
      <c r="I68" s="119" t="s">
        <v>80</v>
      </c>
      <c r="J68" s="119" t="s">
        <v>498</v>
      </c>
      <c r="K68" s="119" t="s">
        <v>499</v>
      </c>
      <c r="L68" s="119" t="s">
        <v>500</v>
      </c>
    </row>
    <row r="69" spans="1:12" ht="13.5" customHeight="1" x14ac:dyDescent="0.2">
      <c r="A69" s="119">
        <v>700</v>
      </c>
      <c r="B69" s="119" t="s">
        <v>80</v>
      </c>
      <c r="C69" s="119" t="s">
        <v>80</v>
      </c>
      <c r="D69" s="119" t="s">
        <v>80</v>
      </c>
      <c r="E69" s="119" t="s">
        <v>501</v>
      </c>
      <c r="F69" s="119" t="s">
        <v>80</v>
      </c>
      <c r="G69" s="119" t="s">
        <v>80</v>
      </c>
      <c r="H69" s="119" t="s">
        <v>80</v>
      </c>
      <c r="I69" s="119" t="s">
        <v>80</v>
      </c>
      <c r="J69" s="119" t="s">
        <v>502</v>
      </c>
      <c r="K69" s="119" t="s">
        <v>503</v>
      </c>
      <c r="L69" s="119" t="s">
        <v>504</v>
      </c>
    </row>
    <row r="70" spans="1:12" ht="13.5" customHeight="1" x14ac:dyDescent="0.2">
      <c r="A70" s="119">
        <v>702</v>
      </c>
      <c r="B70" s="119" t="s">
        <v>80</v>
      </c>
      <c r="C70" s="119" t="s">
        <v>80</v>
      </c>
      <c r="D70" s="119" t="s">
        <v>80</v>
      </c>
      <c r="E70" s="119" t="s">
        <v>505</v>
      </c>
      <c r="F70" s="119" t="s">
        <v>80</v>
      </c>
      <c r="G70" s="119" t="s">
        <v>80</v>
      </c>
      <c r="H70" s="119" t="s">
        <v>80</v>
      </c>
      <c r="I70" s="119" t="s">
        <v>80</v>
      </c>
      <c r="J70" s="119" t="s">
        <v>506</v>
      </c>
      <c r="K70" s="119" t="s">
        <v>507</v>
      </c>
      <c r="L70" s="119" t="s">
        <v>508</v>
      </c>
    </row>
    <row r="71" spans="1:12" ht="13.5" customHeight="1" x14ac:dyDescent="0.2">
      <c r="A71" s="119">
        <v>703</v>
      </c>
      <c r="B71" s="119" t="s">
        <v>80</v>
      </c>
      <c r="C71" s="119" t="s">
        <v>80</v>
      </c>
      <c r="D71" s="119" t="s">
        <v>80</v>
      </c>
      <c r="E71" s="119" t="s">
        <v>81</v>
      </c>
      <c r="F71" s="119" t="s">
        <v>509</v>
      </c>
      <c r="G71" s="119" t="s">
        <v>80</v>
      </c>
      <c r="H71" s="119" t="s">
        <v>80</v>
      </c>
      <c r="I71" s="119" t="s">
        <v>80</v>
      </c>
      <c r="J71" s="119" t="s">
        <v>510</v>
      </c>
      <c r="K71" s="119" t="s">
        <v>511</v>
      </c>
      <c r="L71" s="119" t="s">
        <v>512</v>
      </c>
    </row>
    <row r="72" spans="1:12" ht="13.5" customHeight="1" x14ac:dyDescent="0.2">
      <c r="A72" s="119">
        <v>704</v>
      </c>
      <c r="B72" s="119" t="s">
        <v>80</v>
      </c>
      <c r="C72" s="119" t="s">
        <v>80</v>
      </c>
      <c r="D72" s="119" t="s">
        <v>80</v>
      </c>
      <c r="E72" s="119" t="s">
        <v>81</v>
      </c>
      <c r="F72" s="119" t="s">
        <v>472</v>
      </c>
      <c r="G72" s="119" t="s">
        <v>513</v>
      </c>
      <c r="H72" s="119" t="s">
        <v>80</v>
      </c>
      <c r="I72" s="119" t="s">
        <v>80</v>
      </c>
      <c r="J72" s="119" t="s">
        <v>514</v>
      </c>
      <c r="K72" s="119" t="s">
        <v>515</v>
      </c>
      <c r="L72" s="119" t="s">
        <v>516</v>
      </c>
    </row>
    <row r="73" spans="1:12" ht="13.5" customHeight="1" x14ac:dyDescent="0.2">
      <c r="A73" s="119">
        <v>705</v>
      </c>
      <c r="B73" s="119" t="s">
        <v>80</v>
      </c>
      <c r="C73" s="119" t="s">
        <v>80</v>
      </c>
      <c r="D73" s="119" t="s">
        <v>80</v>
      </c>
      <c r="E73" s="119" t="s">
        <v>517</v>
      </c>
      <c r="F73" s="119" t="s">
        <v>80</v>
      </c>
      <c r="G73" s="119" t="s">
        <v>80</v>
      </c>
      <c r="H73" s="119" t="s">
        <v>80</v>
      </c>
      <c r="I73" s="119" t="s">
        <v>80</v>
      </c>
      <c r="J73" s="119" t="s">
        <v>518</v>
      </c>
      <c r="K73" s="119" t="s">
        <v>519</v>
      </c>
      <c r="L73" s="119" t="s">
        <v>430</v>
      </c>
    </row>
    <row r="74" spans="1:12" ht="13.5" customHeight="1" x14ac:dyDescent="0.2">
      <c r="A74" s="119">
        <v>706</v>
      </c>
      <c r="B74" s="119" t="s">
        <v>113</v>
      </c>
      <c r="C74" s="119" t="s">
        <v>520</v>
      </c>
      <c r="D74" s="119" t="s">
        <v>80</v>
      </c>
      <c r="E74" s="119" t="s">
        <v>81</v>
      </c>
      <c r="F74" s="119" t="s">
        <v>521</v>
      </c>
      <c r="G74" s="119" t="s">
        <v>80</v>
      </c>
      <c r="H74" s="119" t="s">
        <v>522</v>
      </c>
      <c r="I74" s="119" t="s">
        <v>80</v>
      </c>
      <c r="J74" s="119" t="s">
        <v>523</v>
      </c>
      <c r="K74" s="119" t="s">
        <v>355</v>
      </c>
      <c r="L74" s="119" t="s">
        <v>94</v>
      </c>
    </row>
    <row r="75" spans="1:12" ht="13.5" customHeight="1" x14ac:dyDescent="0.2">
      <c r="A75" s="119">
        <v>10100</v>
      </c>
      <c r="B75" s="119" t="s">
        <v>95</v>
      </c>
      <c r="C75" s="119" t="s">
        <v>524</v>
      </c>
      <c r="D75" s="119" t="s">
        <v>80</v>
      </c>
      <c r="E75" s="119" t="s">
        <v>525</v>
      </c>
      <c r="F75" s="119" t="s">
        <v>80</v>
      </c>
      <c r="G75" s="119" t="s">
        <v>80</v>
      </c>
      <c r="H75" s="119" t="s">
        <v>526</v>
      </c>
      <c r="I75" s="119" t="s">
        <v>80</v>
      </c>
      <c r="J75" s="119" t="s">
        <v>527</v>
      </c>
      <c r="K75" s="119" t="s">
        <v>133</v>
      </c>
      <c r="L75" s="119" t="s">
        <v>134</v>
      </c>
    </row>
    <row r="76" spans="1:12" ht="13.5" customHeight="1" x14ac:dyDescent="0.2">
      <c r="A76" s="119">
        <v>10200</v>
      </c>
      <c r="B76" s="119" t="s">
        <v>113</v>
      </c>
      <c r="C76" s="119" t="s">
        <v>528</v>
      </c>
      <c r="D76" s="119" t="s">
        <v>529</v>
      </c>
      <c r="E76" s="119" t="s">
        <v>530</v>
      </c>
      <c r="F76" s="119" t="s">
        <v>80</v>
      </c>
      <c r="G76" s="119" t="s">
        <v>80</v>
      </c>
      <c r="H76" s="119" t="s">
        <v>531</v>
      </c>
      <c r="I76" s="119" t="s">
        <v>80</v>
      </c>
      <c r="J76" s="119" t="s">
        <v>532</v>
      </c>
      <c r="K76" s="119" t="s">
        <v>433</v>
      </c>
      <c r="L76" s="119" t="s">
        <v>434</v>
      </c>
    </row>
    <row r="77" spans="1:12" ht="13.5" customHeight="1" x14ac:dyDescent="0.2">
      <c r="A77" s="119">
        <v>10300</v>
      </c>
      <c r="B77" s="119" t="s">
        <v>113</v>
      </c>
      <c r="C77" s="119" t="s">
        <v>533</v>
      </c>
      <c r="D77" s="119" t="s">
        <v>80</v>
      </c>
      <c r="E77" s="119" t="s">
        <v>534</v>
      </c>
      <c r="F77" s="119" t="s">
        <v>80</v>
      </c>
      <c r="G77" s="119" t="s">
        <v>80</v>
      </c>
      <c r="H77" s="119" t="s">
        <v>535</v>
      </c>
      <c r="I77" s="119" t="s">
        <v>80</v>
      </c>
      <c r="J77" s="119" t="s">
        <v>536</v>
      </c>
      <c r="K77" s="119" t="s">
        <v>537</v>
      </c>
      <c r="L77" s="119" t="s">
        <v>538</v>
      </c>
    </row>
    <row r="78" spans="1:12" ht="13.5" customHeight="1" x14ac:dyDescent="0.2">
      <c r="A78" s="119">
        <v>10400</v>
      </c>
      <c r="B78" s="119" t="s">
        <v>95</v>
      </c>
      <c r="C78" s="119" t="s">
        <v>539</v>
      </c>
      <c r="D78" s="119" t="s">
        <v>80</v>
      </c>
      <c r="E78" s="119" t="s">
        <v>540</v>
      </c>
      <c r="F78" s="119" t="s">
        <v>80</v>
      </c>
      <c r="G78" s="119" t="s">
        <v>80</v>
      </c>
      <c r="H78" s="119" t="s">
        <v>541</v>
      </c>
      <c r="I78" s="119" t="s">
        <v>80</v>
      </c>
      <c r="J78" s="119" t="s">
        <v>542</v>
      </c>
      <c r="K78" s="119" t="s">
        <v>543</v>
      </c>
      <c r="L78" s="119" t="s">
        <v>188</v>
      </c>
    </row>
    <row r="79" spans="1:12" ht="13.5" customHeight="1" x14ac:dyDescent="0.2">
      <c r="A79" s="119">
        <v>10600</v>
      </c>
      <c r="B79" s="119" t="s">
        <v>113</v>
      </c>
      <c r="C79" s="119" t="s">
        <v>544</v>
      </c>
      <c r="D79" s="119" t="s">
        <v>115</v>
      </c>
      <c r="E79" s="119" t="s">
        <v>545</v>
      </c>
      <c r="F79" s="119" t="s">
        <v>80</v>
      </c>
      <c r="G79" s="119" t="s">
        <v>80</v>
      </c>
      <c r="H79" s="119" t="s">
        <v>546</v>
      </c>
      <c r="I79" s="119" t="s">
        <v>80</v>
      </c>
      <c r="J79" s="119" t="s">
        <v>547</v>
      </c>
      <c r="K79" s="119" t="s">
        <v>548</v>
      </c>
      <c r="L79" s="119" t="s">
        <v>140</v>
      </c>
    </row>
    <row r="80" spans="1:12" ht="13.5" customHeight="1" x14ac:dyDescent="0.2">
      <c r="A80" s="119">
        <v>10700</v>
      </c>
      <c r="B80" s="119" t="s">
        <v>113</v>
      </c>
      <c r="C80" s="119" t="s">
        <v>549</v>
      </c>
      <c r="D80" s="119" t="s">
        <v>550</v>
      </c>
      <c r="E80" s="119" t="s">
        <v>551</v>
      </c>
      <c r="F80" s="119" t="s">
        <v>80</v>
      </c>
      <c r="G80" s="119" t="s">
        <v>80</v>
      </c>
      <c r="H80" s="119" t="s">
        <v>552</v>
      </c>
      <c r="I80" s="119" t="s">
        <v>80</v>
      </c>
      <c r="J80" s="119" t="s">
        <v>553</v>
      </c>
      <c r="K80" s="119" t="s">
        <v>554</v>
      </c>
      <c r="L80" s="119" t="s">
        <v>194</v>
      </c>
    </row>
    <row r="81" spans="1:12" ht="13.5" customHeight="1" x14ac:dyDescent="0.2">
      <c r="A81" s="119">
        <v>10801</v>
      </c>
      <c r="B81" s="119" t="s">
        <v>95</v>
      </c>
      <c r="C81" s="119" t="s">
        <v>555</v>
      </c>
      <c r="D81" s="119" t="s">
        <v>80</v>
      </c>
      <c r="E81" s="119" t="s">
        <v>556</v>
      </c>
      <c r="F81" s="119" t="s">
        <v>80</v>
      </c>
      <c r="G81" s="119" t="s">
        <v>80</v>
      </c>
      <c r="H81" s="119" t="s">
        <v>557</v>
      </c>
      <c r="I81" s="119" t="s">
        <v>80</v>
      </c>
      <c r="J81" s="119" t="s">
        <v>558</v>
      </c>
      <c r="K81" s="119" t="s">
        <v>559</v>
      </c>
      <c r="L81" s="119" t="s">
        <v>560</v>
      </c>
    </row>
    <row r="82" spans="1:12" ht="13.5" customHeight="1" x14ac:dyDescent="0.2">
      <c r="A82" s="119">
        <v>10802</v>
      </c>
      <c r="B82" s="119" t="s">
        <v>80</v>
      </c>
      <c r="C82" s="119" t="s">
        <v>80</v>
      </c>
      <c r="D82" s="119" t="s">
        <v>80</v>
      </c>
      <c r="E82" s="119" t="s">
        <v>561</v>
      </c>
      <c r="F82" s="119" t="s">
        <v>562</v>
      </c>
      <c r="G82" s="119" t="s">
        <v>168</v>
      </c>
      <c r="H82" s="119" t="s">
        <v>80</v>
      </c>
      <c r="I82" s="119" t="s">
        <v>80</v>
      </c>
      <c r="J82" s="119" t="s">
        <v>563</v>
      </c>
      <c r="K82" s="119" t="s">
        <v>564</v>
      </c>
      <c r="L82" s="119" t="s">
        <v>565</v>
      </c>
    </row>
    <row r="83" spans="1:12" ht="13.5" customHeight="1" x14ac:dyDescent="0.2">
      <c r="A83" s="119">
        <v>10900</v>
      </c>
      <c r="B83" s="119" t="s">
        <v>113</v>
      </c>
      <c r="C83" s="119" t="s">
        <v>566</v>
      </c>
      <c r="D83" s="119" t="s">
        <v>567</v>
      </c>
      <c r="E83" s="119" t="s">
        <v>568</v>
      </c>
      <c r="F83" s="119" t="s">
        <v>80</v>
      </c>
      <c r="G83" s="119" t="s">
        <v>80</v>
      </c>
      <c r="H83" s="119" t="s">
        <v>569</v>
      </c>
      <c r="I83" s="119" t="s">
        <v>80</v>
      </c>
      <c r="J83" s="119" t="s">
        <v>570</v>
      </c>
      <c r="K83" s="119" t="s">
        <v>571</v>
      </c>
      <c r="L83" s="119" t="s">
        <v>572</v>
      </c>
    </row>
    <row r="84" spans="1:12" ht="13.5" customHeight="1" x14ac:dyDescent="0.2">
      <c r="A84" s="119">
        <v>11000</v>
      </c>
      <c r="B84" s="119" t="s">
        <v>95</v>
      </c>
      <c r="C84" s="119" t="s">
        <v>573</v>
      </c>
      <c r="D84" s="119" t="s">
        <v>80</v>
      </c>
      <c r="E84" s="119" t="s">
        <v>574</v>
      </c>
      <c r="F84" s="119" t="s">
        <v>168</v>
      </c>
      <c r="G84" s="119" t="s">
        <v>80</v>
      </c>
      <c r="H84" s="119" t="s">
        <v>575</v>
      </c>
      <c r="I84" s="119" t="s">
        <v>80</v>
      </c>
      <c r="J84" s="119" t="s">
        <v>576</v>
      </c>
      <c r="K84" s="119" t="s">
        <v>577</v>
      </c>
      <c r="L84" s="119" t="s">
        <v>393</v>
      </c>
    </row>
    <row r="85" spans="1:12" ht="13.5" customHeight="1" x14ac:dyDescent="0.2">
      <c r="A85" s="119">
        <v>11100</v>
      </c>
      <c r="B85" s="119" t="s">
        <v>95</v>
      </c>
      <c r="C85" s="119" t="s">
        <v>578</v>
      </c>
      <c r="D85" s="119" t="s">
        <v>80</v>
      </c>
      <c r="E85" s="119" t="s">
        <v>579</v>
      </c>
      <c r="F85" s="119" t="s">
        <v>80</v>
      </c>
      <c r="G85" s="119" t="s">
        <v>80</v>
      </c>
      <c r="H85" s="119" t="s">
        <v>580</v>
      </c>
      <c r="I85" s="119" t="s">
        <v>80</v>
      </c>
      <c r="J85" s="119" t="s">
        <v>581</v>
      </c>
      <c r="K85" s="119" t="s">
        <v>443</v>
      </c>
      <c r="L85" s="119" t="s">
        <v>444</v>
      </c>
    </row>
    <row r="86" spans="1:12" ht="13.5" customHeight="1" x14ac:dyDescent="0.2">
      <c r="A86" s="119">
        <v>11200</v>
      </c>
      <c r="B86" s="119" t="s">
        <v>95</v>
      </c>
      <c r="C86" s="119" t="s">
        <v>582</v>
      </c>
      <c r="D86" s="119" t="s">
        <v>583</v>
      </c>
      <c r="E86" s="119" t="s">
        <v>584</v>
      </c>
      <c r="F86" s="119" t="s">
        <v>80</v>
      </c>
      <c r="G86" s="119" t="s">
        <v>80</v>
      </c>
      <c r="H86" s="119" t="s">
        <v>585</v>
      </c>
      <c r="I86" s="119" t="s">
        <v>80</v>
      </c>
      <c r="J86" s="119" t="s">
        <v>586</v>
      </c>
      <c r="K86" s="119" t="s">
        <v>421</v>
      </c>
      <c r="L86" s="119" t="s">
        <v>422</v>
      </c>
    </row>
    <row r="87" spans="1:12" ht="13.5" customHeight="1" x14ac:dyDescent="0.2">
      <c r="A87" s="119">
        <v>11300</v>
      </c>
      <c r="B87" s="119" t="s">
        <v>95</v>
      </c>
      <c r="C87" s="119" t="s">
        <v>587</v>
      </c>
      <c r="D87" s="119" t="s">
        <v>588</v>
      </c>
      <c r="E87" s="119" t="s">
        <v>589</v>
      </c>
      <c r="F87" s="119" t="s">
        <v>80</v>
      </c>
      <c r="G87" s="119" t="s">
        <v>80</v>
      </c>
      <c r="H87" s="119" t="s">
        <v>590</v>
      </c>
      <c r="I87" s="119" t="s">
        <v>80</v>
      </c>
      <c r="J87" s="119" t="s">
        <v>591</v>
      </c>
      <c r="K87" s="119" t="s">
        <v>592</v>
      </c>
      <c r="L87" s="119" t="s">
        <v>593</v>
      </c>
    </row>
    <row r="88" spans="1:12" ht="13.5" customHeight="1" x14ac:dyDescent="0.2">
      <c r="A88" s="119">
        <v>11400</v>
      </c>
      <c r="B88" s="119" t="s">
        <v>95</v>
      </c>
      <c r="C88" s="119" t="s">
        <v>594</v>
      </c>
      <c r="D88" s="119" t="s">
        <v>595</v>
      </c>
      <c r="E88" s="119" t="s">
        <v>596</v>
      </c>
      <c r="F88" s="119" t="s">
        <v>80</v>
      </c>
      <c r="G88" s="119" t="s">
        <v>80</v>
      </c>
      <c r="H88" s="119" t="s">
        <v>597</v>
      </c>
      <c r="I88" s="119" t="s">
        <v>80</v>
      </c>
      <c r="J88" s="119" t="s">
        <v>598</v>
      </c>
      <c r="K88" s="119" t="s">
        <v>599</v>
      </c>
      <c r="L88" s="119" t="s">
        <v>448</v>
      </c>
    </row>
    <row r="89" spans="1:12" ht="13.5" customHeight="1" x14ac:dyDescent="0.2">
      <c r="A89" s="119">
        <v>11500</v>
      </c>
      <c r="B89" s="119" t="s">
        <v>113</v>
      </c>
      <c r="C89" s="119" t="s">
        <v>600</v>
      </c>
      <c r="D89" s="119" t="s">
        <v>601</v>
      </c>
      <c r="E89" s="119" t="s">
        <v>602</v>
      </c>
      <c r="F89" s="119" t="s">
        <v>80</v>
      </c>
      <c r="G89" s="119" t="s">
        <v>80</v>
      </c>
      <c r="H89" s="119" t="s">
        <v>603</v>
      </c>
      <c r="I89" s="119" t="s">
        <v>80</v>
      </c>
      <c r="J89" s="119" t="s">
        <v>604</v>
      </c>
      <c r="K89" s="119" t="s">
        <v>200</v>
      </c>
      <c r="L89" s="119" t="s">
        <v>201</v>
      </c>
    </row>
    <row r="90" spans="1:12" ht="13.5" customHeight="1" x14ac:dyDescent="0.2">
      <c r="A90" s="119">
        <v>11600</v>
      </c>
      <c r="B90" s="119" t="s">
        <v>95</v>
      </c>
      <c r="C90" s="119" t="s">
        <v>605</v>
      </c>
      <c r="D90" s="119" t="s">
        <v>606</v>
      </c>
      <c r="E90" s="119" t="s">
        <v>607</v>
      </c>
      <c r="F90" s="119" t="s">
        <v>168</v>
      </c>
      <c r="G90" s="119" t="s">
        <v>80</v>
      </c>
      <c r="H90" s="119" t="s">
        <v>608</v>
      </c>
      <c r="I90" s="119" t="s">
        <v>80</v>
      </c>
      <c r="J90" s="119" t="s">
        <v>609</v>
      </c>
      <c r="K90" s="119" t="s">
        <v>610</v>
      </c>
      <c r="L90" s="119" t="s">
        <v>611</v>
      </c>
    </row>
    <row r="91" spans="1:12" ht="13.5" customHeight="1" x14ac:dyDescent="0.2">
      <c r="A91" s="119">
        <v>11700</v>
      </c>
      <c r="B91" s="119" t="s">
        <v>95</v>
      </c>
      <c r="C91" s="119" t="s">
        <v>612</v>
      </c>
      <c r="D91" s="119" t="s">
        <v>80</v>
      </c>
      <c r="E91" s="119" t="s">
        <v>613</v>
      </c>
      <c r="F91" s="119" t="s">
        <v>80</v>
      </c>
      <c r="G91" s="119" t="s">
        <v>80</v>
      </c>
      <c r="H91" s="119" t="s">
        <v>614</v>
      </c>
      <c r="I91" s="119" t="s">
        <v>80</v>
      </c>
      <c r="J91" s="119" t="s">
        <v>615</v>
      </c>
      <c r="K91" s="119" t="s">
        <v>616</v>
      </c>
      <c r="L91" s="119" t="s">
        <v>617</v>
      </c>
    </row>
    <row r="92" spans="1:12" ht="13.5" customHeight="1" x14ac:dyDescent="0.2">
      <c r="A92" s="119">
        <v>11800</v>
      </c>
      <c r="B92" s="119" t="s">
        <v>113</v>
      </c>
      <c r="C92" s="119" t="s">
        <v>618</v>
      </c>
      <c r="D92" s="119" t="s">
        <v>619</v>
      </c>
      <c r="E92" s="119" t="s">
        <v>620</v>
      </c>
      <c r="F92" s="119" t="s">
        <v>80</v>
      </c>
      <c r="G92" s="119" t="s">
        <v>80</v>
      </c>
      <c r="H92" s="119" t="s">
        <v>621</v>
      </c>
      <c r="I92" s="119" t="s">
        <v>80</v>
      </c>
      <c r="J92" s="119" t="s">
        <v>622</v>
      </c>
      <c r="K92" s="119" t="s">
        <v>623</v>
      </c>
      <c r="L92" s="119" t="s">
        <v>459</v>
      </c>
    </row>
    <row r="93" spans="1:12" ht="13.5" customHeight="1" x14ac:dyDescent="0.2">
      <c r="A93" s="119">
        <v>11901</v>
      </c>
      <c r="B93" s="119" t="s">
        <v>95</v>
      </c>
      <c r="C93" s="119" t="s">
        <v>624</v>
      </c>
      <c r="D93" s="119" t="s">
        <v>80</v>
      </c>
      <c r="E93" s="119" t="s">
        <v>625</v>
      </c>
      <c r="F93" s="119" t="s">
        <v>168</v>
      </c>
      <c r="G93" s="119" t="s">
        <v>80</v>
      </c>
      <c r="H93" s="119" t="s">
        <v>626</v>
      </c>
      <c r="I93" s="119" t="s">
        <v>80</v>
      </c>
      <c r="J93" s="119" t="s">
        <v>627</v>
      </c>
      <c r="K93" s="119" t="s">
        <v>628</v>
      </c>
      <c r="L93" s="119" t="s">
        <v>279</v>
      </c>
    </row>
    <row r="94" spans="1:12" ht="13.5" customHeight="1" x14ac:dyDescent="0.2">
      <c r="A94" s="119">
        <v>11902</v>
      </c>
      <c r="B94" s="119" t="s">
        <v>95</v>
      </c>
      <c r="C94" s="119" t="s">
        <v>629</v>
      </c>
      <c r="D94" s="119" t="s">
        <v>630</v>
      </c>
      <c r="E94" s="119" t="s">
        <v>631</v>
      </c>
      <c r="F94" s="119" t="s">
        <v>168</v>
      </c>
      <c r="G94" s="119" t="s">
        <v>80</v>
      </c>
      <c r="H94" s="119" t="s">
        <v>632</v>
      </c>
      <c r="I94" s="119" t="s">
        <v>80</v>
      </c>
      <c r="J94" s="119" t="s">
        <v>633</v>
      </c>
      <c r="K94" s="119" t="s">
        <v>634</v>
      </c>
      <c r="L94" s="119" t="s">
        <v>635</v>
      </c>
    </row>
    <row r="95" spans="1:12" ht="13.5" customHeight="1" x14ac:dyDescent="0.2">
      <c r="A95" s="119">
        <v>12000</v>
      </c>
      <c r="B95" s="119" t="s">
        <v>95</v>
      </c>
      <c r="C95" s="119" t="s">
        <v>636</v>
      </c>
      <c r="D95" s="119" t="s">
        <v>637</v>
      </c>
      <c r="E95" s="119" t="s">
        <v>638</v>
      </c>
      <c r="F95" s="119" t="s">
        <v>168</v>
      </c>
      <c r="G95" s="119" t="s">
        <v>80</v>
      </c>
      <c r="H95" s="119" t="s">
        <v>639</v>
      </c>
      <c r="I95" s="119" t="s">
        <v>80</v>
      </c>
      <c r="J95" s="119" t="s">
        <v>640</v>
      </c>
      <c r="K95" s="119" t="s">
        <v>641</v>
      </c>
      <c r="L95" s="119" t="s">
        <v>642</v>
      </c>
    </row>
    <row r="96" spans="1:12" ht="13.5" customHeight="1" x14ac:dyDescent="0.2">
      <c r="A96" s="119">
        <v>12100</v>
      </c>
      <c r="B96" s="119" t="s">
        <v>113</v>
      </c>
      <c r="C96" s="119" t="s">
        <v>643</v>
      </c>
      <c r="D96" s="119" t="s">
        <v>644</v>
      </c>
      <c r="E96" s="119" t="s">
        <v>645</v>
      </c>
      <c r="F96" s="119" t="s">
        <v>646</v>
      </c>
      <c r="G96" s="119" t="s">
        <v>80</v>
      </c>
      <c r="H96" s="119" t="s">
        <v>647</v>
      </c>
      <c r="I96" s="119" t="s">
        <v>80</v>
      </c>
      <c r="J96" s="119" t="s">
        <v>648</v>
      </c>
      <c r="K96" s="119" t="s">
        <v>649</v>
      </c>
      <c r="L96" s="119" t="s">
        <v>650</v>
      </c>
    </row>
    <row r="97" spans="1:12" ht="13.5" customHeight="1" x14ac:dyDescent="0.2">
      <c r="A97" s="119">
        <v>12201</v>
      </c>
      <c r="B97" s="119" t="s">
        <v>95</v>
      </c>
      <c r="C97" s="119" t="s">
        <v>651</v>
      </c>
      <c r="D97" s="119" t="s">
        <v>80</v>
      </c>
      <c r="E97" s="119" t="s">
        <v>652</v>
      </c>
      <c r="F97" s="119" t="s">
        <v>80</v>
      </c>
      <c r="G97" s="119" t="s">
        <v>80</v>
      </c>
      <c r="H97" s="119" t="s">
        <v>653</v>
      </c>
      <c r="I97" s="119" t="s">
        <v>80</v>
      </c>
      <c r="J97" s="119" t="s">
        <v>654</v>
      </c>
      <c r="K97" s="119" t="s">
        <v>655</v>
      </c>
      <c r="L97" s="119" t="s">
        <v>293</v>
      </c>
    </row>
    <row r="98" spans="1:12" ht="13.5" customHeight="1" x14ac:dyDescent="0.2">
      <c r="A98" s="119">
        <v>12301</v>
      </c>
      <c r="B98" s="119" t="s">
        <v>113</v>
      </c>
      <c r="C98" s="119" t="s">
        <v>656</v>
      </c>
      <c r="D98" s="119" t="s">
        <v>657</v>
      </c>
      <c r="E98" s="119" t="s">
        <v>658</v>
      </c>
      <c r="F98" s="119" t="s">
        <v>659</v>
      </c>
      <c r="G98" s="119" t="s">
        <v>660</v>
      </c>
      <c r="H98" s="119" t="s">
        <v>661</v>
      </c>
      <c r="I98" s="119" t="s">
        <v>80</v>
      </c>
      <c r="J98" s="119" t="s">
        <v>662</v>
      </c>
      <c r="K98" s="119" t="s">
        <v>663</v>
      </c>
      <c r="L98" s="119" t="s">
        <v>664</v>
      </c>
    </row>
    <row r="99" spans="1:12" ht="13.5" customHeight="1" x14ac:dyDescent="0.2">
      <c r="A99" s="119">
        <v>12302</v>
      </c>
      <c r="B99" s="119" t="s">
        <v>95</v>
      </c>
      <c r="C99" s="119" t="s">
        <v>665</v>
      </c>
      <c r="D99" s="119" t="s">
        <v>80</v>
      </c>
      <c r="E99" s="119" t="s">
        <v>658</v>
      </c>
      <c r="F99" s="119" t="s">
        <v>80</v>
      </c>
      <c r="G99" s="119" t="s">
        <v>80</v>
      </c>
      <c r="H99" s="119" t="s">
        <v>666</v>
      </c>
      <c r="I99" s="119" t="s">
        <v>80</v>
      </c>
      <c r="J99" s="119" t="s">
        <v>667</v>
      </c>
      <c r="K99" s="119" t="s">
        <v>668</v>
      </c>
      <c r="L99" s="119" t="s">
        <v>669</v>
      </c>
    </row>
    <row r="100" spans="1:12" ht="13.5" customHeight="1" x14ac:dyDescent="0.2">
      <c r="A100" s="119">
        <v>12303</v>
      </c>
      <c r="B100" s="119" t="s">
        <v>113</v>
      </c>
      <c r="C100" s="119" t="s">
        <v>484</v>
      </c>
      <c r="D100" s="119" t="s">
        <v>670</v>
      </c>
      <c r="E100" s="119" t="s">
        <v>671</v>
      </c>
      <c r="F100" s="119" t="s">
        <v>80</v>
      </c>
      <c r="G100" s="119" t="s">
        <v>80</v>
      </c>
      <c r="H100" s="119" t="s">
        <v>672</v>
      </c>
      <c r="I100" s="119" t="s">
        <v>80</v>
      </c>
      <c r="J100" s="119" t="s">
        <v>673</v>
      </c>
      <c r="K100" s="119" t="s">
        <v>674</v>
      </c>
      <c r="L100" s="119" t="s">
        <v>675</v>
      </c>
    </row>
    <row r="101" spans="1:12" ht="13.5" customHeight="1" x14ac:dyDescent="0.2">
      <c r="A101" s="119">
        <v>12400</v>
      </c>
      <c r="B101" s="119" t="s">
        <v>95</v>
      </c>
      <c r="C101" s="119" t="s">
        <v>676</v>
      </c>
      <c r="D101" s="119" t="s">
        <v>228</v>
      </c>
      <c r="E101" s="119" t="s">
        <v>677</v>
      </c>
      <c r="F101" s="119" t="s">
        <v>80</v>
      </c>
      <c r="G101" s="119" t="s">
        <v>80</v>
      </c>
      <c r="H101" s="119" t="s">
        <v>678</v>
      </c>
      <c r="I101" s="119" t="s">
        <v>80</v>
      </c>
      <c r="J101" s="119" t="s">
        <v>679</v>
      </c>
      <c r="K101" s="119" t="s">
        <v>680</v>
      </c>
      <c r="L101" s="119" t="s">
        <v>681</v>
      </c>
    </row>
    <row r="102" spans="1:12" ht="13.5" customHeight="1" x14ac:dyDescent="0.2">
      <c r="A102" s="119">
        <v>12500</v>
      </c>
      <c r="B102" s="119" t="s">
        <v>95</v>
      </c>
      <c r="C102" s="119" t="s">
        <v>682</v>
      </c>
      <c r="D102" s="119" t="s">
        <v>637</v>
      </c>
      <c r="E102" s="119" t="s">
        <v>683</v>
      </c>
      <c r="F102" s="119" t="s">
        <v>684</v>
      </c>
      <c r="G102" s="119" t="s">
        <v>80</v>
      </c>
      <c r="H102" s="119" t="s">
        <v>685</v>
      </c>
      <c r="I102" s="119" t="s">
        <v>80</v>
      </c>
      <c r="J102" s="119" t="s">
        <v>686</v>
      </c>
      <c r="K102" s="119" t="s">
        <v>687</v>
      </c>
      <c r="L102" s="119" t="s">
        <v>688</v>
      </c>
    </row>
    <row r="103" spans="1:12" ht="13.5" customHeight="1" x14ac:dyDescent="0.2">
      <c r="A103" s="119">
        <v>12601</v>
      </c>
      <c r="B103" s="119" t="s">
        <v>95</v>
      </c>
      <c r="C103" s="119" t="s">
        <v>689</v>
      </c>
      <c r="D103" s="119" t="s">
        <v>690</v>
      </c>
      <c r="E103" s="119" t="s">
        <v>691</v>
      </c>
      <c r="F103" s="119" t="s">
        <v>80</v>
      </c>
      <c r="G103" s="119" t="s">
        <v>80</v>
      </c>
      <c r="H103" s="119" t="s">
        <v>692</v>
      </c>
      <c r="I103" s="119" t="s">
        <v>80</v>
      </c>
      <c r="J103" s="119" t="s">
        <v>693</v>
      </c>
      <c r="K103" s="119" t="s">
        <v>153</v>
      </c>
      <c r="L103" s="119" t="s">
        <v>154</v>
      </c>
    </row>
    <row r="104" spans="1:12" ht="13.5" customHeight="1" x14ac:dyDescent="0.2">
      <c r="A104" s="119">
        <v>12602</v>
      </c>
      <c r="B104" s="119" t="s">
        <v>95</v>
      </c>
      <c r="C104" s="119" t="s">
        <v>689</v>
      </c>
      <c r="D104" s="119" t="s">
        <v>690</v>
      </c>
      <c r="E104" s="119" t="s">
        <v>694</v>
      </c>
      <c r="F104" s="119" t="s">
        <v>695</v>
      </c>
      <c r="G104" s="119" t="s">
        <v>80</v>
      </c>
      <c r="H104" s="119" t="s">
        <v>696</v>
      </c>
      <c r="I104" s="119" t="s">
        <v>80</v>
      </c>
      <c r="J104" s="119" t="s">
        <v>697</v>
      </c>
      <c r="K104" s="119" t="s">
        <v>698</v>
      </c>
      <c r="L104" s="119" t="s">
        <v>699</v>
      </c>
    </row>
    <row r="105" spans="1:12" ht="13.5" customHeight="1" x14ac:dyDescent="0.2">
      <c r="A105" s="119">
        <v>12800</v>
      </c>
      <c r="B105" s="119" t="s">
        <v>95</v>
      </c>
      <c r="C105" s="119" t="s">
        <v>700</v>
      </c>
      <c r="D105" s="119" t="s">
        <v>80</v>
      </c>
      <c r="E105" s="119" t="s">
        <v>701</v>
      </c>
      <c r="F105" s="119" t="s">
        <v>702</v>
      </c>
      <c r="G105" s="119" t="s">
        <v>80</v>
      </c>
      <c r="H105" s="119" t="s">
        <v>703</v>
      </c>
      <c r="I105" s="119" t="s">
        <v>80</v>
      </c>
      <c r="J105" s="119" t="s">
        <v>704</v>
      </c>
      <c r="K105" s="119" t="s">
        <v>705</v>
      </c>
      <c r="L105" s="119" t="s">
        <v>706</v>
      </c>
    </row>
    <row r="106" spans="1:12" ht="13.5" customHeight="1" x14ac:dyDescent="0.2">
      <c r="A106" s="119">
        <v>12900</v>
      </c>
      <c r="B106" s="119" t="s">
        <v>95</v>
      </c>
      <c r="C106" s="119" t="s">
        <v>707</v>
      </c>
      <c r="D106" s="119" t="s">
        <v>708</v>
      </c>
      <c r="E106" s="119" t="s">
        <v>709</v>
      </c>
      <c r="F106" s="119" t="s">
        <v>168</v>
      </c>
      <c r="G106" s="119" t="s">
        <v>80</v>
      </c>
      <c r="H106" s="119" t="s">
        <v>710</v>
      </c>
      <c r="I106" s="119" t="s">
        <v>80</v>
      </c>
      <c r="J106" s="119" t="s">
        <v>711</v>
      </c>
      <c r="K106" s="119" t="s">
        <v>712</v>
      </c>
      <c r="L106" s="119" t="s">
        <v>713</v>
      </c>
    </row>
    <row r="107" spans="1:12" ht="13.5" customHeight="1" x14ac:dyDescent="0.2">
      <c r="A107" s="119">
        <v>13000</v>
      </c>
      <c r="B107" s="119" t="s">
        <v>95</v>
      </c>
      <c r="C107" s="119" t="s">
        <v>714</v>
      </c>
      <c r="D107" s="119" t="s">
        <v>715</v>
      </c>
      <c r="E107" s="119" t="s">
        <v>716</v>
      </c>
      <c r="F107" s="119" t="s">
        <v>168</v>
      </c>
      <c r="G107" s="119" t="s">
        <v>80</v>
      </c>
      <c r="H107" s="119" t="s">
        <v>717</v>
      </c>
      <c r="I107" s="119" t="s">
        <v>80</v>
      </c>
      <c r="J107" s="119" t="s">
        <v>718</v>
      </c>
      <c r="K107" s="119" t="s">
        <v>719</v>
      </c>
      <c r="L107" s="119" t="s">
        <v>720</v>
      </c>
    </row>
    <row r="108" spans="1:12" ht="13.5" customHeight="1" x14ac:dyDescent="0.2">
      <c r="A108" s="119">
        <v>13100</v>
      </c>
      <c r="B108" s="119" t="s">
        <v>113</v>
      </c>
      <c r="C108" s="119" t="s">
        <v>721</v>
      </c>
      <c r="D108" s="119" t="s">
        <v>722</v>
      </c>
      <c r="E108" s="119" t="s">
        <v>723</v>
      </c>
      <c r="F108" s="119" t="s">
        <v>724</v>
      </c>
      <c r="G108" s="119" t="s">
        <v>80</v>
      </c>
      <c r="H108" s="119" t="s">
        <v>725</v>
      </c>
      <c r="I108" s="119" t="s">
        <v>80</v>
      </c>
      <c r="J108" s="119" t="s">
        <v>726</v>
      </c>
      <c r="K108" s="119" t="s">
        <v>727</v>
      </c>
      <c r="L108" s="119" t="s">
        <v>305</v>
      </c>
    </row>
    <row r="109" spans="1:12" ht="13.5" customHeight="1" x14ac:dyDescent="0.2">
      <c r="A109" s="119">
        <v>13200</v>
      </c>
      <c r="B109" s="119" t="s">
        <v>113</v>
      </c>
      <c r="C109" s="119" t="s">
        <v>728</v>
      </c>
      <c r="D109" s="119" t="s">
        <v>729</v>
      </c>
      <c r="E109" s="119" t="s">
        <v>730</v>
      </c>
      <c r="F109" s="119" t="s">
        <v>168</v>
      </c>
      <c r="G109" s="119" t="s">
        <v>80</v>
      </c>
      <c r="H109" s="119" t="s">
        <v>731</v>
      </c>
      <c r="I109" s="119" t="s">
        <v>80</v>
      </c>
      <c r="J109" s="119" t="s">
        <v>732</v>
      </c>
      <c r="K109" s="119" t="s">
        <v>733</v>
      </c>
      <c r="L109" s="119" t="s">
        <v>734</v>
      </c>
    </row>
    <row r="110" spans="1:12" ht="13.5" customHeight="1" x14ac:dyDescent="0.2">
      <c r="A110" s="119">
        <v>13300</v>
      </c>
      <c r="B110" s="119" t="s">
        <v>95</v>
      </c>
      <c r="C110" s="119" t="s">
        <v>735</v>
      </c>
      <c r="D110" s="119" t="s">
        <v>736</v>
      </c>
      <c r="E110" s="119" t="s">
        <v>737</v>
      </c>
      <c r="F110" s="119" t="s">
        <v>80</v>
      </c>
      <c r="G110" s="119" t="s">
        <v>80</v>
      </c>
      <c r="H110" s="119" t="s">
        <v>738</v>
      </c>
      <c r="I110" s="119" t="s">
        <v>80</v>
      </c>
      <c r="J110" s="119" t="s">
        <v>739</v>
      </c>
      <c r="K110" s="119" t="s">
        <v>311</v>
      </c>
      <c r="L110" s="119" t="s">
        <v>312</v>
      </c>
    </row>
    <row r="111" spans="1:12" ht="13.5" customHeight="1" x14ac:dyDescent="0.2">
      <c r="A111" s="119">
        <v>13400</v>
      </c>
      <c r="B111" s="119" t="s">
        <v>113</v>
      </c>
      <c r="C111" s="119" t="s">
        <v>740</v>
      </c>
      <c r="D111" s="119" t="s">
        <v>741</v>
      </c>
      <c r="E111" s="119" t="s">
        <v>742</v>
      </c>
      <c r="F111" s="119" t="s">
        <v>168</v>
      </c>
      <c r="G111" s="119" t="s">
        <v>80</v>
      </c>
      <c r="H111" s="119" t="s">
        <v>743</v>
      </c>
      <c r="I111" s="119" t="s">
        <v>80</v>
      </c>
      <c r="J111" s="119" t="s">
        <v>744</v>
      </c>
      <c r="K111" s="119" t="s">
        <v>454</v>
      </c>
      <c r="L111" s="119" t="s">
        <v>455</v>
      </c>
    </row>
    <row r="112" spans="1:12" ht="13.5" customHeight="1" x14ac:dyDescent="0.2">
      <c r="A112" s="119">
        <v>13500</v>
      </c>
      <c r="B112" s="119" t="s">
        <v>95</v>
      </c>
      <c r="C112" s="119" t="s">
        <v>745</v>
      </c>
      <c r="D112" s="119" t="s">
        <v>80</v>
      </c>
      <c r="E112" s="119" t="s">
        <v>746</v>
      </c>
      <c r="F112" s="119" t="s">
        <v>80</v>
      </c>
      <c r="G112" s="119" t="s">
        <v>80</v>
      </c>
      <c r="H112" s="119" t="s">
        <v>747</v>
      </c>
      <c r="I112" s="119" t="s">
        <v>80</v>
      </c>
      <c r="J112" s="119" t="s">
        <v>748</v>
      </c>
      <c r="K112" s="119" t="s">
        <v>749</v>
      </c>
      <c r="L112" s="119" t="s">
        <v>750</v>
      </c>
    </row>
    <row r="113" spans="1:12" ht="13.5" customHeight="1" x14ac:dyDescent="0.2">
      <c r="A113" s="119">
        <v>13600</v>
      </c>
      <c r="B113" s="119" t="s">
        <v>95</v>
      </c>
      <c r="C113" s="119" t="s">
        <v>751</v>
      </c>
      <c r="D113" s="119" t="s">
        <v>80</v>
      </c>
      <c r="E113" s="119" t="s">
        <v>752</v>
      </c>
      <c r="F113" s="119" t="s">
        <v>753</v>
      </c>
      <c r="G113" s="119" t="s">
        <v>80</v>
      </c>
      <c r="H113" s="119" t="s">
        <v>754</v>
      </c>
      <c r="I113" s="119" t="s">
        <v>80</v>
      </c>
      <c r="J113" s="119" t="s">
        <v>755</v>
      </c>
      <c r="K113" s="119" t="s">
        <v>756</v>
      </c>
      <c r="L113" s="119" t="s">
        <v>90</v>
      </c>
    </row>
    <row r="114" spans="1:12" ht="13.5" customHeight="1" x14ac:dyDescent="0.2">
      <c r="A114" s="119">
        <v>13701</v>
      </c>
      <c r="B114" s="119" t="s">
        <v>113</v>
      </c>
      <c r="C114" s="119" t="s">
        <v>757</v>
      </c>
      <c r="D114" s="119" t="s">
        <v>80</v>
      </c>
      <c r="E114" s="119" t="s">
        <v>758</v>
      </c>
      <c r="F114" s="119" t="s">
        <v>759</v>
      </c>
      <c r="G114" s="119" t="s">
        <v>80</v>
      </c>
      <c r="H114" s="119" t="s">
        <v>760</v>
      </c>
      <c r="I114" s="119" t="s">
        <v>80</v>
      </c>
      <c r="J114" s="119" t="s">
        <v>761</v>
      </c>
      <c r="K114" s="119" t="s">
        <v>762</v>
      </c>
      <c r="L114" s="119" t="s">
        <v>763</v>
      </c>
    </row>
    <row r="115" spans="1:12" ht="13.5" customHeight="1" x14ac:dyDescent="0.2">
      <c r="A115" s="119">
        <v>13702</v>
      </c>
      <c r="B115" s="119" t="s">
        <v>113</v>
      </c>
      <c r="C115" s="119" t="s">
        <v>764</v>
      </c>
      <c r="D115" s="119" t="s">
        <v>80</v>
      </c>
      <c r="E115" s="119" t="s">
        <v>765</v>
      </c>
      <c r="F115" s="119" t="s">
        <v>766</v>
      </c>
      <c r="G115" s="119" t="s">
        <v>168</v>
      </c>
      <c r="H115" s="119" t="s">
        <v>767</v>
      </c>
      <c r="I115" s="119" t="s">
        <v>80</v>
      </c>
      <c r="J115" s="119" t="s">
        <v>768</v>
      </c>
      <c r="K115" s="119" t="s">
        <v>769</v>
      </c>
      <c r="L115" s="119" t="s">
        <v>770</v>
      </c>
    </row>
    <row r="116" spans="1:12" ht="13.5" customHeight="1" x14ac:dyDescent="0.2">
      <c r="A116" s="119">
        <v>13703</v>
      </c>
      <c r="B116" s="119" t="s">
        <v>113</v>
      </c>
      <c r="C116" s="119" t="s">
        <v>771</v>
      </c>
      <c r="D116" s="119" t="s">
        <v>772</v>
      </c>
      <c r="E116" s="119" t="s">
        <v>773</v>
      </c>
      <c r="F116" s="119" t="s">
        <v>80</v>
      </c>
      <c r="G116" s="119" t="s">
        <v>80</v>
      </c>
      <c r="H116" s="119" t="s">
        <v>774</v>
      </c>
      <c r="I116" s="119" t="s">
        <v>80</v>
      </c>
      <c r="J116" s="119" t="s">
        <v>775</v>
      </c>
      <c r="K116" s="119" t="s">
        <v>776</v>
      </c>
      <c r="L116" s="119" t="s">
        <v>777</v>
      </c>
    </row>
    <row r="117" spans="1:12" ht="13.5" customHeight="1" x14ac:dyDescent="0.2">
      <c r="A117" s="119">
        <v>13800</v>
      </c>
      <c r="B117" s="119" t="s">
        <v>113</v>
      </c>
      <c r="C117" s="119" t="s">
        <v>778</v>
      </c>
      <c r="D117" s="119" t="s">
        <v>779</v>
      </c>
      <c r="E117" s="119" t="s">
        <v>780</v>
      </c>
      <c r="F117" s="119" t="s">
        <v>80</v>
      </c>
      <c r="G117" s="119" t="s">
        <v>80</v>
      </c>
      <c r="H117" s="119" t="s">
        <v>781</v>
      </c>
      <c r="I117" s="119" t="s">
        <v>80</v>
      </c>
      <c r="J117" s="119" t="s">
        <v>782</v>
      </c>
      <c r="K117" s="119" t="s">
        <v>161</v>
      </c>
      <c r="L117" s="119" t="s">
        <v>162</v>
      </c>
    </row>
    <row r="118" spans="1:12" ht="13.5" customHeight="1" x14ac:dyDescent="0.2">
      <c r="A118" s="119">
        <v>13900</v>
      </c>
      <c r="B118" s="119" t="s">
        <v>95</v>
      </c>
      <c r="C118" s="119" t="s">
        <v>783</v>
      </c>
      <c r="D118" s="119" t="s">
        <v>784</v>
      </c>
      <c r="E118" s="119" t="s">
        <v>785</v>
      </c>
      <c r="F118" s="119" t="s">
        <v>168</v>
      </c>
      <c r="G118" s="119" t="s">
        <v>80</v>
      </c>
      <c r="H118" s="119" t="s">
        <v>786</v>
      </c>
      <c r="I118" s="119" t="s">
        <v>80</v>
      </c>
      <c r="J118" s="119" t="s">
        <v>787</v>
      </c>
      <c r="K118" s="119" t="s">
        <v>324</v>
      </c>
      <c r="L118" s="119" t="s">
        <v>325</v>
      </c>
    </row>
    <row r="119" spans="1:12" ht="13.5" customHeight="1" x14ac:dyDescent="0.2">
      <c r="A119" s="119">
        <v>14001</v>
      </c>
      <c r="B119" s="119" t="s">
        <v>95</v>
      </c>
      <c r="C119" s="119" t="s">
        <v>788</v>
      </c>
      <c r="D119" s="119" t="s">
        <v>80</v>
      </c>
      <c r="E119" s="119" t="s">
        <v>789</v>
      </c>
      <c r="F119" s="119" t="s">
        <v>80</v>
      </c>
      <c r="G119" s="119" t="s">
        <v>80</v>
      </c>
      <c r="H119" s="119" t="s">
        <v>790</v>
      </c>
      <c r="I119" s="119" t="s">
        <v>80</v>
      </c>
      <c r="J119" s="119" t="s">
        <v>791</v>
      </c>
      <c r="K119" s="119" t="s">
        <v>792</v>
      </c>
      <c r="L119" s="119" t="s">
        <v>793</v>
      </c>
    </row>
    <row r="120" spans="1:12" ht="13.5" customHeight="1" x14ac:dyDescent="0.2">
      <c r="A120" s="119">
        <v>14002</v>
      </c>
      <c r="B120" s="119" t="s">
        <v>95</v>
      </c>
      <c r="C120" s="119" t="s">
        <v>794</v>
      </c>
      <c r="D120" s="119" t="s">
        <v>80</v>
      </c>
      <c r="E120" s="119" t="s">
        <v>795</v>
      </c>
      <c r="F120" s="119" t="s">
        <v>80</v>
      </c>
      <c r="G120" s="119" t="s">
        <v>80</v>
      </c>
      <c r="H120" s="119" t="s">
        <v>796</v>
      </c>
      <c r="I120" s="119" t="s">
        <v>80</v>
      </c>
      <c r="J120" s="119" t="s">
        <v>797</v>
      </c>
      <c r="K120" s="119" t="s">
        <v>798</v>
      </c>
      <c r="L120" s="119" t="s">
        <v>799</v>
      </c>
    </row>
    <row r="121" spans="1:12" ht="13.5" customHeight="1" x14ac:dyDescent="0.2">
      <c r="A121" s="119">
        <v>14100</v>
      </c>
      <c r="B121" s="119" t="s">
        <v>113</v>
      </c>
      <c r="C121" s="119" t="s">
        <v>800</v>
      </c>
      <c r="D121" s="119" t="s">
        <v>801</v>
      </c>
      <c r="E121" s="119" t="s">
        <v>802</v>
      </c>
      <c r="F121" s="119" t="s">
        <v>80</v>
      </c>
      <c r="G121" s="119" t="s">
        <v>80</v>
      </c>
      <c r="H121" s="119" t="s">
        <v>803</v>
      </c>
      <c r="I121" s="119" t="s">
        <v>80</v>
      </c>
      <c r="J121" s="119" t="s">
        <v>804</v>
      </c>
      <c r="K121" s="119" t="s">
        <v>111</v>
      </c>
      <c r="L121" s="119" t="s">
        <v>112</v>
      </c>
    </row>
    <row r="122" spans="1:12" ht="13.5" customHeight="1" x14ac:dyDescent="0.2">
      <c r="A122" s="119">
        <v>14201</v>
      </c>
      <c r="B122" s="119" t="s">
        <v>113</v>
      </c>
      <c r="C122" s="119" t="s">
        <v>805</v>
      </c>
      <c r="D122" s="119" t="s">
        <v>806</v>
      </c>
      <c r="E122" s="119" t="s">
        <v>807</v>
      </c>
      <c r="F122" s="119" t="s">
        <v>80</v>
      </c>
      <c r="G122" s="119" t="s">
        <v>80</v>
      </c>
      <c r="H122" s="119" t="s">
        <v>808</v>
      </c>
      <c r="I122" s="119" t="s">
        <v>80</v>
      </c>
      <c r="J122" s="119" t="s">
        <v>809</v>
      </c>
      <c r="K122" s="119" t="s">
        <v>101</v>
      </c>
      <c r="L122" s="119" t="s">
        <v>102</v>
      </c>
    </row>
    <row r="123" spans="1:12" ht="13.5" customHeight="1" x14ac:dyDescent="0.2">
      <c r="A123" s="119">
        <v>14301</v>
      </c>
      <c r="B123" s="119" t="s">
        <v>113</v>
      </c>
      <c r="C123" s="119" t="s">
        <v>810</v>
      </c>
      <c r="D123" s="119" t="s">
        <v>811</v>
      </c>
      <c r="E123" s="119" t="s">
        <v>812</v>
      </c>
      <c r="F123" s="119" t="s">
        <v>80</v>
      </c>
      <c r="G123" s="119" t="s">
        <v>80</v>
      </c>
      <c r="H123" s="119" t="s">
        <v>813</v>
      </c>
      <c r="I123" s="119" t="s">
        <v>80</v>
      </c>
      <c r="J123" s="119" t="s">
        <v>814</v>
      </c>
      <c r="K123" s="119" t="s">
        <v>164</v>
      </c>
      <c r="L123" s="119" t="s">
        <v>165</v>
      </c>
    </row>
    <row r="124" spans="1:12" ht="13.5" customHeight="1" x14ac:dyDescent="0.2">
      <c r="A124" s="119">
        <v>14302</v>
      </c>
      <c r="B124" s="119" t="s">
        <v>95</v>
      </c>
      <c r="C124" s="119" t="s">
        <v>815</v>
      </c>
      <c r="D124" s="119" t="s">
        <v>816</v>
      </c>
      <c r="E124" s="119" t="s">
        <v>812</v>
      </c>
      <c r="F124" s="119" t="s">
        <v>80</v>
      </c>
      <c r="G124" s="119" t="s">
        <v>80</v>
      </c>
      <c r="H124" s="119" t="s">
        <v>817</v>
      </c>
      <c r="I124" s="119" t="s">
        <v>80</v>
      </c>
      <c r="J124" s="119" t="s">
        <v>818</v>
      </c>
      <c r="K124" s="119" t="s">
        <v>819</v>
      </c>
      <c r="L124" s="119" t="s">
        <v>820</v>
      </c>
    </row>
    <row r="125" spans="1:12" ht="13.5" customHeight="1" x14ac:dyDescent="0.2">
      <c r="A125" s="119">
        <v>14400</v>
      </c>
      <c r="B125" s="119" t="s">
        <v>113</v>
      </c>
      <c r="C125" s="119" t="s">
        <v>821</v>
      </c>
      <c r="D125" s="119" t="s">
        <v>80</v>
      </c>
      <c r="E125" s="119" t="s">
        <v>822</v>
      </c>
      <c r="F125" s="119" t="s">
        <v>823</v>
      </c>
      <c r="G125" s="119" t="s">
        <v>80</v>
      </c>
      <c r="H125" s="119" t="s">
        <v>824</v>
      </c>
      <c r="I125" s="119" t="s">
        <v>80</v>
      </c>
      <c r="J125" s="119" t="s">
        <v>825</v>
      </c>
      <c r="K125" s="119" t="s">
        <v>826</v>
      </c>
      <c r="L125" s="119" t="s">
        <v>180</v>
      </c>
    </row>
    <row r="126" spans="1:12" ht="13.5" customHeight="1" x14ac:dyDescent="0.2">
      <c r="A126" s="119">
        <v>14500</v>
      </c>
      <c r="B126" s="119" t="s">
        <v>95</v>
      </c>
      <c r="C126" s="119" t="s">
        <v>827</v>
      </c>
      <c r="D126" s="119" t="s">
        <v>828</v>
      </c>
      <c r="E126" s="119" t="s">
        <v>829</v>
      </c>
      <c r="F126" s="119" t="s">
        <v>80</v>
      </c>
      <c r="G126" s="119" t="s">
        <v>80</v>
      </c>
      <c r="H126" s="119" t="s">
        <v>830</v>
      </c>
      <c r="I126" s="119" t="s">
        <v>80</v>
      </c>
      <c r="J126" s="119" t="s">
        <v>831</v>
      </c>
      <c r="K126" s="119" t="s">
        <v>832</v>
      </c>
      <c r="L126" s="119" t="s">
        <v>286</v>
      </c>
    </row>
    <row r="127" spans="1:12" ht="13.5" customHeight="1" x14ac:dyDescent="0.2">
      <c r="A127" s="119">
        <v>14600</v>
      </c>
      <c r="B127" s="119" t="s">
        <v>113</v>
      </c>
      <c r="C127" s="119" t="s">
        <v>833</v>
      </c>
      <c r="D127" s="119" t="s">
        <v>80</v>
      </c>
      <c r="E127" s="119" t="s">
        <v>834</v>
      </c>
      <c r="F127" s="119" t="s">
        <v>168</v>
      </c>
      <c r="G127" s="119" t="s">
        <v>80</v>
      </c>
      <c r="H127" s="119" t="s">
        <v>835</v>
      </c>
      <c r="I127" s="119" t="s">
        <v>80</v>
      </c>
      <c r="J127" s="119" t="s">
        <v>836</v>
      </c>
      <c r="K127" s="119" t="s">
        <v>837</v>
      </c>
      <c r="L127" s="119" t="s">
        <v>838</v>
      </c>
    </row>
    <row r="128" spans="1:12" ht="13.5" customHeight="1" x14ac:dyDescent="0.2">
      <c r="A128" s="119">
        <v>14700</v>
      </c>
      <c r="B128" s="119" t="s">
        <v>113</v>
      </c>
      <c r="C128" s="119" t="s">
        <v>839</v>
      </c>
      <c r="D128" s="119" t="s">
        <v>80</v>
      </c>
      <c r="E128" s="119" t="s">
        <v>840</v>
      </c>
      <c r="F128" s="119" t="s">
        <v>168</v>
      </c>
      <c r="G128" s="119" t="s">
        <v>80</v>
      </c>
      <c r="H128" s="119" t="s">
        <v>841</v>
      </c>
      <c r="I128" s="119" t="s">
        <v>80</v>
      </c>
      <c r="J128" s="119" t="s">
        <v>842</v>
      </c>
      <c r="K128" s="119" t="s">
        <v>843</v>
      </c>
      <c r="L128" s="119" t="s">
        <v>844</v>
      </c>
    </row>
    <row r="129" spans="1:12" ht="13.5" customHeight="1" x14ac:dyDescent="0.2">
      <c r="A129" s="119">
        <v>14800</v>
      </c>
      <c r="B129" s="119" t="s">
        <v>95</v>
      </c>
      <c r="C129" s="119" t="s">
        <v>484</v>
      </c>
      <c r="D129" s="119" t="s">
        <v>80</v>
      </c>
      <c r="E129" s="119" t="s">
        <v>845</v>
      </c>
      <c r="F129" s="119" t="s">
        <v>846</v>
      </c>
      <c r="G129" s="119" t="s">
        <v>80</v>
      </c>
      <c r="H129" s="119" t="s">
        <v>847</v>
      </c>
      <c r="I129" s="119" t="s">
        <v>80</v>
      </c>
      <c r="J129" s="119" t="s">
        <v>848</v>
      </c>
      <c r="K129" s="119" t="s">
        <v>849</v>
      </c>
      <c r="L129" s="119" t="s">
        <v>465</v>
      </c>
    </row>
    <row r="130" spans="1:12" ht="13.5" customHeight="1" x14ac:dyDescent="0.2">
      <c r="A130" s="119">
        <v>14900</v>
      </c>
      <c r="B130" s="119" t="s">
        <v>113</v>
      </c>
      <c r="C130" s="119" t="s">
        <v>850</v>
      </c>
      <c r="D130" s="119" t="s">
        <v>80</v>
      </c>
      <c r="E130" s="119" t="s">
        <v>851</v>
      </c>
      <c r="F130" s="119" t="s">
        <v>80</v>
      </c>
      <c r="G130" s="119" t="s">
        <v>80</v>
      </c>
      <c r="H130" s="119" t="s">
        <v>852</v>
      </c>
      <c r="I130" s="119" t="s">
        <v>80</v>
      </c>
      <c r="J130" s="119" t="s">
        <v>853</v>
      </c>
      <c r="K130" s="119" t="s">
        <v>854</v>
      </c>
      <c r="L130" s="119" t="s">
        <v>855</v>
      </c>
    </row>
    <row r="131" spans="1:12" ht="13.5" customHeight="1" x14ac:dyDescent="0.2">
      <c r="A131" s="119">
        <v>15000</v>
      </c>
      <c r="B131" s="119" t="s">
        <v>95</v>
      </c>
      <c r="C131" s="119" t="s">
        <v>856</v>
      </c>
      <c r="D131" s="119" t="s">
        <v>857</v>
      </c>
      <c r="E131" s="119" t="s">
        <v>858</v>
      </c>
      <c r="F131" s="119" t="s">
        <v>168</v>
      </c>
      <c r="G131" s="119" t="s">
        <v>80</v>
      </c>
      <c r="H131" s="119" t="s">
        <v>859</v>
      </c>
      <c r="I131" s="119" t="s">
        <v>80</v>
      </c>
      <c r="J131" s="119" t="s">
        <v>860</v>
      </c>
      <c r="K131" s="119" t="s">
        <v>861</v>
      </c>
      <c r="L131" s="119" t="s">
        <v>207</v>
      </c>
    </row>
    <row r="132" spans="1:12" ht="13.5" customHeight="1" x14ac:dyDescent="0.2">
      <c r="A132" s="119">
        <v>15100</v>
      </c>
      <c r="B132" s="119" t="s">
        <v>95</v>
      </c>
      <c r="C132" s="119" t="s">
        <v>862</v>
      </c>
      <c r="D132" s="119" t="s">
        <v>142</v>
      </c>
      <c r="E132" s="119" t="s">
        <v>863</v>
      </c>
      <c r="F132" s="119" t="s">
        <v>80</v>
      </c>
      <c r="G132" s="119" t="s">
        <v>80</v>
      </c>
      <c r="H132" s="119" t="s">
        <v>864</v>
      </c>
      <c r="I132" s="119" t="s">
        <v>80</v>
      </c>
      <c r="J132" s="119" t="s">
        <v>865</v>
      </c>
      <c r="K132" s="119" t="s">
        <v>511</v>
      </c>
      <c r="L132" s="119" t="s">
        <v>512</v>
      </c>
    </row>
    <row r="133" spans="1:12" ht="13.5" customHeight="1" x14ac:dyDescent="0.2">
      <c r="A133" s="119">
        <v>15201</v>
      </c>
      <c r="B133" s="119" t="s">
        <v>113</v>
      </c>
      <c r="C133" s="119" t="s">
        <v>866</v>
      </c>
      <c r="D133" s="119" t="s">
        <v>80</v>
      </c>
      <c r="E133" s="119" t="s">
        <v>122</v>
      </c>
      <c r="F133" s="119" t="s">
        <v>168</v>
      </c>
      <c r="G133" s="119" t="s">
        <v>80</v>
      </c>
      <c r="H133" s="119" t="s">
        <v>867</v>
      </c>
      <c r="I133" s="119" t="s">
        <v>80</v>
      </c>
      <c r="J133" s="119" t="s">
        <v>868</v>
      </c>
      <c r="K133" s="119" t="s">
        <v>340</v>
      </c>
      <c r="L133" s="119" t="s">
        <v>341</v>
      </c>
    </row>
    <row r="134" spans="1:12" ht="13.5" customHeight="1" x14ac:dyDescent="0.2">
      <c r="A134" s="119">
        <v>15301</v>
      </c>
      <c r="B134" s="119" t="s">
        <v>95</v>
      </c>
      <c r="C134" s="119" t="s">
        <v>869</v>
      </c>
      <c r="D134" s="119" t="s">
        <v>80</v>
      </c>
      <c r="E134" s="119" t="s">
        <v>870</v>
      </c>
      <c r="F134" s="119" t="s">
        <v>168</v>
      </c>
      <c r="G134" s="119" t="s">
        <v>80</v>
      </c>
      <c r="H134" s="119" t="s">
        <v>871</v>
      </c>
      <c r="I134" s="119" t="s">
        <v>80</v>
      </c>
      <c r="J134" s="119" t="s">
        <v>872</v>
      </c>
      <c r="K134" s="119" t="s">
        <v>873</v>
      </c>
      <c r="L134" s="119" t="s">
        <v>214</v>
      </c>
    </row>
    <row r="135" spans="1:12" ht="13.5" customHeight="1" x14ac:dyDescent="0.2">
      <c r="A135" s="119">
        <v>15302</v>
      </c>
      <c r="B135" s="119" t="s">
        <v>113</v>
      </c>
      <c r="C135" s="119" t="s">
        <v>874</v>
      </c>
      <c r="D135" s="119" t="s">
        <v>80</v>
      </c>
      <c r="E135" s="119" t="s">
        <v>875</v>
      </c>
      <c r="F135" s="119" t="s">
        <v>87</v>
      </c>
      <c r="G135" s="119" t="s">
        <v>80</v>
      </c>
      <c r="H135" s="119" t="s">
        <v>876</v>
      </c>
      <c r="I135" s="119" t="s">
        <v>80</v>
      </c>
      <c r="J135" s="119" t="s">
        <v>877</v>
      </c>
      <c r="K135" s="119" t="s">
        <v>878</v>
      </c>
      <c r="L135" s="119" t="s">
        <v>879</v>
      </c>
    </row>
    <row r="136" spans="1:12" ht="13.5" customHeight="1" x14ac:dyDescent="0.2">
      <c r="A136" s="119">
        <v>15500</v>
      </c>
      <c r="B136" s="119" t="s">
        <v>95</v>
      </c>
      <c r="C136" s="119" t="s">
        <v>880</v>
      </c>
      <c r="D136" s="119" t="s">
        <v>881</v>
      </c>
      <c r="E136" s="119" t="s">
        <v>882</v>
      </c>
      <c r="F136" s="119" t="s">
        <v>80</v>
      </c>
      <c r="G136" s="119" t="s">
        <v>80</v>
      </c>
      <c r="H136" s="119" t="s">
        <v>883</v>
      </c>
      <c r="I136" s="119" t="s">
        <v>80</v>
      </c>
      <c r="J136" s="119" t="s">
        <v>884</v>
      </c>
      <c r="K136" s="119" t="s">
        <v>84</v>
      </c>
      <c r="L136" s="119" t="s">
        <v>85</v>
      </c>
    </row>
    <row r="137" spans="1:12" ht="13.5" customHeight="1" x14ac:dyDescent="0.2">
      <c r="A137" s="119">
        <v>15601</v>
      </c>
      <c r="B137" s="119" t="s">
        <v>113</v>
      </c>
      <c r="C137" s="119" t="s">
        <v>885</v>
      </c>
      <c r="D137" s="119" t="s">
        <v>80</v>
      </c>
      <c r="E137" s="119" t="s">
        <v>886</v>
      </c>
      <c r="F137" s="119" t="s">
        <v>168</v>
      </c>
      <c r="G137" s="119" t="s">
        <v>80</v>
      </c>
      <c r="H137" s="119" t="s">
        <v>887</v>
      </c>
      <c r="I137" s="119" t="s">
        <v>80</v>
      </c>
      <c r="J137" s="119" t="s">
        <v>888</v>
      </c>
      <c r="K137" s="119" t="s">
        <v>93</v>
      </c>
      <c r="L137" s="119" t="s">
        <v>94</v>
      </c>
    </row>
    <row r="138" spans="1:12" ht="13.5" customHeight="1" x14ac:dyDescent="0.2">
      <c r="A138" s="119">
        <v>15602</v>
      </c>
      <c r="B138" s="119" t="s">
        <v>113</v>
      </c>
      <c r="C138" s="119" t="s">
        <v>889</v>
      </c>
      <c r="D138" s="119" t="s">
        <v>890</v>
      </c>
      <c r="E138" s="119" t="s">
        <v>891</v>
      </c>
      <c r="F138" s="119" t="s">
        <v>168</v>
      </c>
      <c r="G138" s="119" t="s">
        <v>80</v>
      </c>
      <c r="H138" s="119" t="s">
        <v>892</v>
      </c>
      <c r="I138" s="119" t="s">
        <v>80</v>
      </c>
      <c r="J138" s="119" t="s">
        <v>893</v>
      </c>
      <c r="K138" s="119" t="s">
        <v>894</v>
      </c>
      <c r="L138" s="119" t="s">
        <v>895</v>
      </c>
    </row>
    <row r="139" spans="1:12" ht="13.5" customHeight="1" x14ac:dyDescent="0.2">
      <c r="A139" s="119">
        <v>15700</v>
      </c>
      <c r="B139" s="119" t="s">
        <v>113</v>
      </c>
      <c r="C139" s="119" t="s">
        <v>896</v>
      </c>
      <c r="D139" s="119" t="s">
        <v>897</v>
      </c>
      <c r="E139" s="119" t="s">
        <v>898</v>
      </c>
      <c r="F139" s="119" t="s">
        <v>899</v>
      </c>
      <c r="G139" s="119" t="s">
        <v>80</v>
      </c>
      <c r="H139" s="119" t="s">
        <v>900</v>
      </c>
      <c r="I139" s="119" t="s">
        <v>80</v>
      </c>
      <c r="J139" s="119" t="s">
        <v>901</v>
      </c>
      <c r="K139" s="119" t="s">
        <v>297</v>
      </c>
      <c r="L139" s="119" t="s">
        <v>902</v>
      </c>
    </row>
    <row r="140" spans="1:12" ht="13.5" customHeight="1" x14ac:dyDescent="0.2">
      <c r="A140" s="119">
        <v>15800</v>
      </c>
      <c r="B140" s="119" t="s">
        <v>113</v>
      </c>
      <c r="C140" s="119" t="s">
        <v>903</v>
      </c>
      <c r="D140" s="119" t="s">
        <v>904</v>
      </c>
      <c r="E140" s="119" t="s">
        <v>905</v>
      </c>
      <c r="F140" s="119" t="s">
        <v>80</v>
      </c>
      <c r="G140" s="119" t="s">
        <v>80</v>
      </c>
      <c r="H140" s="119" t="s">
        <v>906</v>
      </c>
      <c r="I140" s="119" t="s">
        <v>80</v>
      </c>
      <c r="J140" s="119" t="s">
        <v>907</v>
      </c>
      <c r="K140" s="119" t="s">
        <v>908</v>
      </c>
      <c r="L140" s="119" t="s">
        <v>362</v>
      </c>
    </row>
    <row r="141" spans="1:12" ht="13.5" customHeight="1" x14ac:dyDescent="0.2">
      <c r="A141" s="119">
        <v>15900</v>
      </c>
      <c r="B141" s="119" t="s">
        <v>95</v>
      </c>
      <c r="C141" s="119" t="s">
        <v>909</v>
      </c>
      <c r="D141" s="119" t="s">
        <v>80</v>
      </c>
      <c r="E141" s="119" t="s">
        <v>910</v>
      </c>
      <c r="F141" s="119" t="s">
        <v>911</v>
      </c>
      <c r="G141" s="119" t="s">
        <v>80</v>
      </c>
      <c r="H141" s="119" t="s">
        <v>912</v>
      </c>
      <c r="I141" s="119" t="s">
        <v>80</v>
      </c>
      <c r="J141" s="119" t="s">
        <v>913</v>
      </c>
      <c r="K141" s="119" t="s">
        <v>914</v>
      </c>
      <c r="L141" s="119" t="s">
        <v>234</v>
      </c>
    </row>
    <row r="142" spans="1:12" ht="13.5" customHeight="1" x14ac:dyDescent="0.2">
      <c r="A142" s="119">
        <v>16000</v>
      </c>
      <c r="B142" s="119" t="s">
        <v>113</v>
      </c>
      <c r="C142" s="119" t="s">
        <v>915</v>
      </c>
      <c r="D142" s="119" t="s">
        <v>80</v>
      </c>
      <c r="E142" s="119" t="s">
        <v>916</v>
      </c>
      <c r="F142" s="119" t="s">
        <v>80</v>
      </c>
      <c r="G142" s="119" t="s">
        <v>80</v>
      </c>
      <c r="H142" s="119" t="s">
        <v>917</v>
      </c>
      <c r="I142" s="119" t="s">
        <v>80</v>
      </c>
      <c r="J142" s="119" t="s">
        <v>918</v>
      </c>
      <c r="K142" s="119" t="s">
        <v>919</v>
      </c>
      <c r="L142" s="119" t="s">
        <v>920</v>
      </c>
    </row>
    <row r="143" spans="1:12" ht="13.5" customHeight="1" x14ac:dyDescent="0.2">
      <c r="A143" s="119">
        <v>16100</v>
      </c>
      <c r="B143" s="119" t="s">
        <v>113</v>
      </c>
      <c r="C143" s="119" t="s">
        <v>921</v>
      </c>
      <c r="D143" s="119" t="s">
        <v>741</v>
      </c>
      <c r="E143" s="119" t="s">
        <v>922</v>
      </c>
      <c r="F143" s="119" t="s">
        <v>168</v>
      </c>
      <c r="G143" s="119" t="s">
        <v>923</v>
      </c>
      <c r="H143" s="119" t="s">
        <v>924</v>
      </c>
      <c r="I143" s="119" t="s">
        <v>80</v>
      </c>
      <c r="J143" s="119" t="s">
        <v>925</v>
      </c>
      <c r="K143" s="119" t="s">
        <v>482</v>
      </c>
      <c r="L143" s="119" t="s">
        <v>483</v>
      </c>
    </row>
    <row r="144" spans="1:12" ht="13.5" customHeight="1" x14ac:dyDescent="0.2">
      <c r="A144" s="119">
        <v>16200</v>
      </c>
      <c r="B144" s="119" t="s">
        <v>113</v>
      </c>
      <c r="C144" s="119" t="s">
        <v>926</v>
      </c>
      <c r="D144" s="119" t="s">
        <v>670</v>
      </c>
      <c r="E144" s="119" t="s">
        <v>927</v>
      </c>
      <c r="F144" s="119" t="s">
        <v>928</v>
      </c>
      <c r="G144" s="119" t="s">
        <v>80</v>
      </c>
      <c r="H144" s="119" t="s">
        <v>929</v>
      </c>
      <c r="I144" s="119" t="s">
        <v>80</v>
      </c>
      <c r="J144" s="119" t="s">
        <v>930</v>
      </c>
      <c r="K144" s="119" t="s">
        <v>931</v>
      </c>
      <c r="L144" s="119" t="s">
        <v>932</v>
      </c>
    </row>
    <row r="145" spans="1:12" ht="13.5" customHeight="1" x14ac:dyDescent="0.2">
      <c r="A145" s="119">
        <v>16300</v>
      </c>
      <c r="B145" s="119" t="s">
        <v>95</v>
      </c>
      <c r="C145" s="119" t="s">
        <v>933</v>
      </c>
      <c r="D145" s="119" t="s">
        <v>80</v>
      </c>
      <c r="E145" s="119" t="s">
        <v>934</v>
      </c>
      <c r="F145" s="119" t="s">
        <v>80</v>
      </c>
      <c r="G145" s="119" t="s">
        <v>80</v>
      </c>
      <c r="H145" s="119" t="s">
        <v>935</v>
      </c>
      <c r="I145" s="119" t="s">
        <v>80</v>
      </c>
      <c r="J145" s="119" t="s">
        <v>936</v>
      </c>
      <c r="K145" s="119" t="s">
        <v>219</v>
      </c>
      <c r="L145" s="119" t="s">
        <v>220</v>
      </c>
    </row>
    <row r="146" spans="1:12" ht="13.5" customHeight="1" x14ac:dyDescent="0.2">
      <c r="A146" s="119">
        <v>16400</v>
      </c>
      <c r="B146" s="119" t="s">
        <v>80</v>
      </c>
      <c r="C146" s="119" t="s">
        <v>937</v>
      </c>
      <c r="D146" s="119" t="s">
        <v>938</v>
      </c>
      <c r="E146" s="119" t="s">
        <v>939</v>
      </c>
      <c r="F146" s="119" t="s">
        <v>80</v>
      </c>
      <c r="G146" s="119" t="s">
        <v>80</v>
      </c>
      <c r="H146" s="119" t="s">
        <v>940</v>
      </c>
      <c r="I146" s="119" t="s">
        <v>80</v>
      </c>
      <c r="J146" s="119" t="s">
        <v>941</v>
      </c>
      <c r="K146" s="119" t="s">
        <v>942</v>
      </c>
      <c r="L146" s="119" t="s">
        <v>943</v>
      </c>
    </row>
    <row r="147" spans="1:12" ht="13.5" customHeight="1" x14ac:dyDescent="0.2">
      <c r="A147" s="119">
        <v>16500</v>
      </c>
      <c r="B147" s="119" t="s">
        <v>113</v>
      </c>
      <c r="C147" s="119" t="s">
        <v>944</v>
      </c>
      <c r="D147" s="119" t="s">
        <v>945</v>
      </c>
      <c r="E147" s="119" t="s">
        <v>946</v>
      </c>
      <c r="F147" s="119" t="s">
        <v>80</v>
      </c>
      <c r="G147" s="119" t="s">
        <v>80</v>
      </c>
      <c r="H147" s="119" t="s">
        <v>947</v>
      </c>
      <c r="I147" s="119" t="s">
        <v>80</v>
      </c>
      <c r="J147" s="119" t="s">
        <v>948</v>
      </c>
      <c r="K147" s="119" t="s">
        <v>949</v>
      </c>
      <c r="L147" s="119" t="s">
        <v>950</v>
      </c>
    </row>
    <row r="148" spans="1:12" ht="13.5" customHeight="1" x14ac:dyDescent="0.2">
      <c r="A148" s="119">
        <v>16600</v>
      </c>
      <c r="B148" s="119" t="s">
        <v>95</v>
      </c>
      <c r="C148" s="119" t="s">
        <v>951</v>
      </c>
      <c r="D148" s="119" t="s">
        <v>606</v>
      </c>
      <c r="E148" s="119" t="s">
        <v>952</v>
      </c>
      <c r="F148" s="119" t="s">
        <v>168</v>
      </c>
      <c r="G148" s="119" t="s">
        <v>80</v>
      </c>
      <c r="H148" s="119" t="s">
        <v>953</v>
      </c>
      <c r="I148" s="119" t="s">
        <v>80</v>
      </c>
      <c r="J148" s="119" t="s">
        <v>954</v>
      </c>
      <c r="K148" s="119" t="s">
        <v>955</v>
      </c>
      <c r="L148" s="119" t="s">
        <v>223</v>
      </c>
    </row>
    <row r="149" spans="1:12" ht="13.5" customHeight="1" x14ac:dyDescent="0.2">
      <c r="A149" s="119">
        <v>16800</v>
      </c>
      <c r="B149" s="119" t="s">
        <v>95</v>
      </c>
      <c r="C149" s="119" t="s">
        <v>956</v>
      </c>
      <c r="D149" s="119" t="s">
        <v>80</v>
      </c>
      <c r="E149" s="119" t="s">
        <v>957</v>
      </c>
      <c r="F149" s="119" t="s">
        <v>80</v>
      </c>
      <c r="G149" s="119" t="s">
        <v>80</v>
      </c>
      <c r="H149" s="119" t="s">
        <v>958</v>
      </c>
      <c r="I149" s="119" t="s">
        <v>80</v>
      </c>
      <c r="J149" s="119" t="s">
        <v>959</v>
      </c>
      <c r="K149" s="119" t="s">
        <v>496</v>
      </c>
      <c r="L149" s="119" t="s">
        <v>148</v>
      </c>
    </row>
    <row r="150" spans="1:12" ht="13.5" customHeight="1" x14ac:dyDescent="0.2">
      <c r="A150" s="119">
        <v>16900</v>
      </c>
      <c r="B150" s="119" t="s">
        <v>95</v>
      </c>
      <c r="C150" s="119" t="s">
        <v>960</v>
      </c>
      <c r="D150" s="119" t="s">
        <v>961</v>
      </c>
      <c r="E150" s="119" t="s">
        <v>962</v>
      </c>
      <c r="F150" s="119" t="s">
        <v>80</v>
      </c>
      <c r="G150" s="119" t="s">
        <v>80</v>
      </c>
      <c r="H150" s="119" t="s">
        <v>963</v>
      </c>
      <c r="I150" s="119" t="s">
        <v>80</v>
      </c>
      <c r="J150" s="119" t="s">
        <v>964</v>
      </c>
      <c r="K150" s="119" t="s">
        <v>965</v>
      </c>
      <c r="L150" s="119" t="s">
        <v>966</v>
      </c>
    </row>
    <row r="151" spans="1:12" ht="13.5" customHeight="1" x14ac:dyDescent="0.2">
      <c r="A151" s="119">
        <v>17000</v>
      </c>
      <c r="B151" s="119" t="s">
        <v>113</v>
      </c>
      <c r="C151" s="119" t="s">
        <v>967</v>
      </c>
      <c r="D151" s="119" t="s">
        <v>968</v>
      </c>
      <c r="E151" s="119" t="s">
        <v>969</v>
      </c>
      <c r="F151" s="119" t="s">
        <v>970</v>
      </c>
      <c r="G151" s="119" t="s">
        <v>80</v>
      </c>
      <c r="H151" s="119" t="s">
        <v>971</v>
      </c>
      <c r="I151" s="119" t="s">
        <v>80</v>
      </c>
      <c r="J151" s="119" t="s">
        <v>972</v>
      </c>
      <c r="K151" s="119" t="s">
        <v>973</v>
      </c>
      <c r="L151" s="119" t="s">
        <v>370</v>
      </c>
    </row>
    <row r="152" spans="1:12" ht="13.5" customHeight="1" x14ac:dyDescent="0.2">
      <c r="A152" s="119">
        <v>17100</v>
      </c>
      <c r="B152" s="119" t="s">
        <v>113</v>
      </c>
      <c r="C152" s="119" t="s">
        <v>974</v>
      </c>
      <c r="D152" s="119" t="s">
        <v>772</v>
      </c>
      <c r="E152" s="119" t="s">
        <v>975</v>
      </c>
      <c r="F152" s="119" t="s">
        <v>80</v>
      </c>
      <c r="G152" s="119" t="s">
        <v>80</v>
      </c>
      <c r="H152" s="119" t="s">
        <v>976</v>
      </c>
      <c r="I152" s="119" t="s">
        <v>80</v>
      </c>
      <c r="J152" s="119" t="s">
        <v>977</v>
      </c>
      <c r="K152" s="119" t="s">
        <v>978</v>
      </c>
      <c r="L152" s="119" t="s">
        <v>334</v>
      </c>
    </row>
    <row r="153" spans="1:12" ht="13.5" customHeight="1" x14ac:dyDescent="0.2">
      <c r="A153" s="119">
        <v>17202</v>
      </c>
      <c r="B153" s="119" t="s">
        <v>95</v>
      </c>
      <c r="C153" s="119" t="s">
        <v>979</v>
      </c>
      <c r="D153" s="119" t="s">
        <v>980</v>
      </c>
      <c r="E153" s="119" t="s">
        <v>981</v>
      </c>
      <c r="F153" s="119" t="s">
        <v>982</v>
      </c>
      <c r="G153" s="119" t="s">
        <v>80</v>
      </c>
      <c r="H153" s="119" t="s">
        <v>983</v>
      </c>
      <c r="I153" s="119" t="s">
        <v>80</v>
      </c>
      <c r="J153" s="119" t="s">
        <v>984</v>
      </c>
      <c r="K153" s="119" t="s">
        <v>985</v>
      </c>
      <c r="L153" s="119" t="s">
        <v>986</v>
      </c>
    </row>
    <row r="154" spans="1:12" ht="13.5" customHeight="1" x14ac:dyDescent="0.2">
      <c r="A154" s="119">
        <v>17400</v>
      </c>
      <c r="B154" s="119" t="s">
        <v>95</v>
      </c>
      <c r="C154" s="119" t="s">
        <v>987</v>
      </c>
      <c r="D154" s="119" t="s">
        <v>80</v>
      </c>
      <c r="E154" s="119" t="s">
        <v>988</v>
      </c>
      <c r="F154" s="119" t="s">
        <v>989</v>
      </c>
      <c r="G154" s="119" t="s">
        <v>80</v>
      </c>
      <c r="H154" s="119" t="s">
        <v>990</v>
      </c>
      <c r="I154" s="119" t="s">
        <v>80</v>
      </c>
      <c r="J154" s="119" t="s">
        <v>991</v>
      </c>
      <c r="K154" s="119" t="s">
        <v>992</v>
      </c>
      <c r="L154" s="119" t="s">
        <v>993</v>
      </c>
    </row>
    <row r="155" spans="1:12" ht="13.5" customHeight="1" x14ac:dyDescent="0.2">
      <c r="A155" s="119">
        <v>17501</v>
      </c>
      <c r="B155" s="119" t="s">
        <v>113</v>
      </c>
      <c r="C155" s="119" t="s">
        <v>994</v>
      </c>
      <c r="D155" s="119" t="s">
        <v>995</v>
      </c>
      <c r="E155" s="119" t="s">
        <v>996</v>
      </c>
      <c r="F155" s="119" t="s">
        <v>997</v>
      </c>
      <c r="G155" s="119" t="s">
        <v>80</v>
      </c>
      <c r="H155" s="119" t="s">
        <v>998</v>
      </c>
      <c r="I155" s="119" t="s">
        <v>80</v>
      </c>
      <c r="J155" s="119" t="s">
        <v>999</v>
      </c>
      <c r="K155" s="119" t="s">
        <v>1000</v>
      </c>
      <c r="L155" s="119" t="s">
        <v>120</v>
      </c>
    </row>
    <row r="156" spans="1:12" ht="13.5" customHeight="1" x14ac:dyDescent="0.2">
      <c r="A156" s="119">
        <v>17502</v>
      </c>
      <c r="B156" s="119" t="s">
        <v>80</v>
      </c>
      <c r="C156" s="119" t="s">
        <v>80</v>
      </c>
      <c r="D156" s="119" t="s">
        <v>80</v>
      </c>
      <c r="E156" s="119" t="s">
        <v>1001</v>
      </c>
      <c r="F156" s="119" t="s">
        <v>168</v>
      </c>
      <c r="G156" s="119" t="s">
        <v>80</v>
      </c>
      <c r="H156" s="119" t="s">
        <v>80</v>
      </c>
      <c r="I156" s="119" t="s">
        <v>80</v>
      </c>
      <c r="J156" s="119" t="s">
        <v>1002</v>
      </c>
      <c r="K156" s="119" t="s">
        <v>1003</v>
      </c>
      <c r="L156" s="119" t="s">
        <v>1004</v>
      </c>
    </row>
    <row r="157" spans="1:12" ht="13.5" customHeight="1" x14ac:dyDescent="0.2">
      <c r="A157" s="119">
        <v>17503</v>
      </c>
      <c r="B157" s="119" t="s">
        <v>80</v>
      </c>
      <c r="C157" s="119" t="s">
        <v>80</v>
      </c>
      <c r="D157" s="119" t="s">
        <v>80</v>
      </c>
      <c r="E157" s="119" t="s">
        <v>996</v>
      </c>
      <c r="F157" s="119" t="s">
        <v>1005</v>
      </c>
      <c r="G157" s="119" t="s">
        <v>80</v>
      </c>
      <c r="H157" s="119" t="s">
        <v>80</v>
      </c>
      <c r="I157" s="119" t="s">
        <v>80</v>
      </c>
      <c r="J157" s="119" t="s">
        <v>1006</v>
      </c>
      <c r="K157" s="119" t="s">
        <v>1007</v>
      </c>
      <c r="L157" s="119" t="s">
        <v>1008</v>
      </c>
    </row>
    <row r="158" spans="1:12" ht="13.5" customHeight="1" x14ac:dyDescent="0.2">
      <c r="A158" s="119">
        <v>17504</v>
      </c>
      <c r="B158" s="119" t="s">
        <v>80</v>
      </c>
      <c r="C158" s="119" t="s">
        <v>80</v>
      </c>
      <c r="D158" s="119" t="s">
        <v>80</v>
      </c>
      <c r="E158" s="119" t="s">
        <v>1009</v>
      </c>
      <c r="F158" s="119" t="s">
        <v>168</v>
      </c>
      <c r="G158" s="119" t="s">
        <v>80</v>
      </c>
      <c r="H158" s="119" t="s">
        <v>80</v>
      </c>
      <c r="I158" s="119" t="s">
        <v>80</v>
      </c>
      <c r="J158" s="119" t="s">
        <v>1010</v>
      </c>
      <c r="K158" s="119" t="s">
        <v>1011</v>
      </c>
      <c r="L158" s="119" t="s">
        <v>1012</v>
      </c>
    </row>
    <row r="159" spans="1:12" ht="13.5" customHeight="1" x14ac:dyDescent="0.2">
      <c r="A159" s="119">
        <v>17505</v>
      </c>
      <c r="B159" s="119" t="s">
        <v>80</v>
      </c>
      <c r="C159" s="119" t="s">
        <v>80</v>
      </c>
      <c r="D159" s="119" t="s">
        <v>80</v>
      </c>
      <c r="E159" s="119" t="s">
        <v>1013</v>
      </c>
      <c r="F159" s="119" t="s">
        <v>1014</v>
      </c>
      <c r="G159" s="119" t="s">
        <v>168</v>
      </c>
      <c r="H159" s="119" t="s">
        <v>80</v>
      </c>
      <c r="I159" s="119" t="s">
        <v>80</v>
      </c>
      <c r="J159" s="119" t="s">
        <v>1015</v>
      </c>
      <c r="K159" s="119" t="s">
        <v>1016</v>
      </c>
      <c r="L159" s="119" t="s">
        <v>1017</v>
      </c>
    </row>
    <row r="160" spans="1:12" ht="13.5" customHeight="1" x14ac:dyDescent="0.2">
      <c r="A160" s="119">
        <v>17506</v>
      </c>
      <c r="B160" s="119" t="s">
        <v>80</v>
      </c>
      <c r="C160" s="119" t="s">
        <v>80</v>
      </c>
      <c r="D160" s="119" t="s">
        <v>80</v>
      </c>
      <c r="E160" s="119" t="s">
        <v>1018</v>
      </c>
      <c r="F160" s="119" t="s">
        <v>168</v>
      </c>
      <c r="G160" s="119" t="s">
        <v>80</v>
      </c>
      <c r="H160" s="119" t="s">
        <v>80</v>
      </c>
      <c r="I160" s="119" t="s">
        <v>80</v>
      </c>
      <c r="J160" s="119" t="s">
        <v>1019</v>
      </c>
      <c r="K160" s="119" t="s">
        <v>1020</v>
      </c>
      <c r="L160" s="119" t="s">
        <v>1021</v>
      </c>
    </row>
    <row r="161" spans="1:12" ht="13.5" customHeight="1" x14ac:dyDescent="0.2">
      <c r="A161" s="119">
        <v>17507</v>
      </c>
      <c r="B161" s="119" t="s">
        <v>80</v>
      </c>
      <c r="C161" s="119" t="s">
        <v>80</v>
      </c>
      <c r="D161" s="119" t="s">
        <v>80</v>
      </c>
      <c r="E161" s="119" t="s">
        <v>1013</v>
      </c>
      <c r="F161" s="119" t="s">
        <v>1022</v>
      </c>
      <c r="G161" s="119" t="s">
        <v>168</v>
      </c>
      <c r="H161" s="119" t="s">
        <v>80</v>
      </c>
      <c r="I161" s="119" t="s">
        <v>80</v>
      </c>
      <c r="J161" s="119" t="s">
        <v>1023</v>
      </c>
      <c r="K161" s="119" t="s">
        <v>1024</v>
      </c>
      <c r="L161" s="119" t="s">
        <v>1025</v>
      </c>
    </row>
    <row r="162" spans="1:12" ht="13.5" customHeight="1" x14ac:dyDescent="0.2">
      <c r="A162" s="119">
        <v>17600</v>
      </c>
      <c r="B162" s="119" t="s">
        <v>95</v>
      </c>
      <c r="C162" s="119" t="s">
        <v>1026</v>
      </c>
      <c r="D162" s="119" t="s">
        <v>1027</v>
      </c>
      <c r="E162" s="119" t="s">
        <v>1028</v>
      </c>
      <c r="F162" s="119" t="s">
        <v>168</v>
      </c>
      <c r="G162" s="119" t="s">
        <v>80</v>
      </c>
      <c r="H162" s="119" t="s">
        <v>1029</v>
      </c>
      <c r="I162" s="119" t="s">
        <v>80</v>
      </c>
      <c r="J162" s="119" t="s">
        <v>1030</v>
      </c>
      <c r="K162" s="119" t="s">
        <v>246</v>
      </c>
      <c r="L162" s="119" t="s">
        <v>247</v>
      </c>
    </row>
    <row r="163" spans="1:12" ht="13.5" customHeight="1" x14ac:dyDescent="0.2">
      <c r="A163" s="119">
        <v>17700</v>
      </c>
      <c r="B163" s="119" t="s">
        <v>95</v>
      </c>
      <c r="C163" s="119" t="s">
        <v>1031</v>
      </c>
      <c r="D163" s="119" t="s">
        <v>857</v>
      </c>
      <c r="E163" s="119" t="s">
        <v>1032</v>
      </c>
      <c r="F163" s="119" t="s">
        <v>80</v>
      </c>
      <c r="G163" s="119" t="s">
        <v>80</v>
      </c>
      <c r="H163" s="119" t="s">
        <v>1033</v>
      </c>
      <c r="I163" s="119" t="s">
        <v>80</v>
      </c>
      <c r="J163" s="119" t="s">
        <v>1034</v>
      </c>
      <c r="K163" s="119" t="s">
        <v>171</v>
      </c>
      <c r="L163" s="119" t="s">
        <v>172</v>
      </c>
    </row>
    <row r="164" spans="1:12" ht="13.5" customHeight="1" x14ac:dyDescent="0.2">
      <c r="A164" s="119">
        <v>17800</v>
      </c>
      <c r="B164" s="119" t="s">
        <v>113</v>
      </c>
      <c r="C164" s="119" t="s">
        <v>1035</v>
      </c>
      <c r="D164" s="119" t="s">
        <v>80</v>
      </c>
      <c r="E164" s="119" t="s">
        <v>1036</v>
      </c>
      <c r="F164" s="119" t="s">
        <v>168</v>
      </c>
      <c r="G164" s="119" t="s">
        <v>80</v>
      </c>
      <c r="H164" s="119" t="s">
        <v>1037</v>
      </c>
      <c r="I164" s="119" t="s">
        <v>80</v>
      </c>
      <c r="J164" s="119" t="s">
        <v>1038</v>
      </c>
      <c r="K164" s="119" t="s">
        <v>1039</v>
      </c>
      <c r="L164" s="119" t="s">
        <v>1040</v>
      </c>
    </row>
    <row r="165" spans="1:12" ht="13.5" customHeight="1" x14ac:dyDescent="0.2">
      <c r="A165" s="119">
        <v>17900</v>
      </c>
      <c r="B165" s="119" t="s">
        <v>113</v>
      </c>
      <c r="C165" s="119" t="s">
        <v>1041</v>
      </c>
      <c r="D165" s="119" t="s">
        <v>80</v>
      </c>
      <c r="E165" s="119" t="s">
        <v>1042</v>
      </c>
      <c r="F165" s="119" t="s">
        <v>168</v>
      </c>
      <c r="G165" s="119" t="s">
        <v>80</v>
      </c>
      <c r="H165" s="119" t="s">
        <v>1043</v>
      </c>
      <c r="I165" s="119" t="s">
        <v>80</v>
      </c>
      <c r="J165" s="119" t="s">
        <v>1044</v>
      </c>
      <c r="K165" s="119" t="s">
        <v>1045</v>
      </c>
      <c r="L165" s="119" t="s">
        <v>430</v>
      </c>
    </row>
    <row r="166" spans="1:12" ht="13.5" customHeight="1" x14ac:dyDescent="0.2">
      <c r="A166" s="119">
        <v>18000</v>
      </c>
      <c r="B166" s="119" t="s">
        <v>80</v>
      </c>
      <c r="C166" s="119" t="s">
        <v>1046</v>
      </c>
      <c r="D166" s="119" t="s">
        <v>386</v>
      </c>
      <c r="E166" s="119" t="s">
        <v>1047</v>
      </c>
      <c r="F166" s="119" t="s">
        <v>168</v>
      </c>
      <c r="G166" s="119" t="s">
        <v>80</v>
      </c>
      <c r="H166" s="119" t="s">
        <v>1048</v>
      </c>
      <c r="I166" s="119" t="s">
        <v>80</v>
      </c>
      <c r="J166" s="119" t="s">
        <v>1049</v>
      </c>
      <c r="K166" s="119" t="s">
        <v>1050</v>
      </c>
      <c r="L166" s="119" t="s">
        <v>1051</v>
      </c>
    </row>
    <row r="167" spans="1:12" ht="13.5" customHeight="1" x14ac:dyDescent="0.2">
      <c r="A167" s="119">
        <v>18101</v>
      </c>
      <c r="B167" s="119" t="s">
        <v>95</v>
      </c>
      <c r="C167" s="119" t="s">
        <v>1052</v>
      </c>
      <c r="D167" s="119" t="s">
        <v>80</v>
      </c>
      <c r="E167" s="119" t="s">
        <v>1053</v>
      </c>
      <c r="F167" s="119" t="s">
        <v>1054</v>
      </c>
      <c r="G167" s="119" t="s">
        <v>80</v>
      </c>
      <c r="H167" s="119" t="s">
        <v>1055</v>
      </c>
      <c r="I167" s="119" t="s">
        <v>80</v>
      </c>
      <c r="J167" s="119" t="s">
        <v>1056</v>
      </c>
      <c r="K167" s="119" t="s">
        <v>1057</v>
      </c>
      <c r="L167" s="119" t="s">
        <v>1058</v>
      </c>
    </row>
    <row r="168" spans="1:12" ht="13.5" customHeight="1" x14ac:dyDescent="0.2">
      <c r="A168" s="119">
        <v>18102</v>
      </c>
      <c r="B168" s="119" t="s">
        <v>95</v>
      </c>
      <c r="C168" s="119" t="s">
        <v>1052</v>
      </c>
      <c r="D168" s="119" t="s">
        <v>80</v>
      </c>
      <c r="E168" s="119" t="s">
        <v>1059</v>
      </c>
      <c r="F168" s="119" t="s">
        <v>1060</v>
      </c>
      <c r="G168" s="119" t="s">
        <v>80</v>
      </c>
      <c r="H168" s="119" t="s">
        <v>1061</v>
      </c>
      <c r="I168" s="119" t="s">
        <v>80</v>
      </c>
      <c r="J168" s="119" t="s">
        <v>1062</v>
      </c>
      <c r="K168" s="119" t="s">
        <v>105</v>
      </c>
      <c r="L168" s="119" t="s">
        <v>106</v>
      </c>
    </row>
    <row r="169" spans="1:12" ht="13.5" customHeight="1" x14ac:dyDescent="0.2">
      <c r="A169" s="119">
        <v>18200</v>
      </c>
      <c r="B169" s="119" t="s">
        <v>113</v>
      </c>
      <c r="C169" s="119" t="s">
        <v>1063</v>
      </c>
      <c r="D169" s="119" t="s">
        <v>1064</v>
      </c>
      <c r="E169" s="119" t="s">
        <v>1065</v>
      </c>
      <c r="F169" s="119" t="s">
        <v>1066</v>
      </c>
      <c r="G169" s="119" t="s">
        <v>80</v>
      </c>
      <c r="H169" s="119" t="s">
        <v>1067</v>
      </c>
      <c r="I169" s="119" t="s">
        <v>80</v>
      </c>
      <c r="J169" s="119" t="s">
        <v>1068</v>
      </c>
      <c r="K169" s="119" t="s">
        <v>476</v>
      </c>
      <c r="L169" s="119" t="s">
        <v>477</v>
      </c>
    </row>
    <row r="170" spans="1:12" ht="13.5" customHeight="1" x14ac:dyDescent="0.2">
      <c r="A170" s="119">
        <v>18300</v>
      </c>
      <c r="B170" s="119" t="s">
        <v>95</v>
      </c>
      <c r="C170" s="119" t="s">
        <v>1069</v>
      </c>
      <c r="D170" s="119" t="s">
        <v>386</v>
      </c>
      <c r="E170" s="119" t="s">
        <v>1070</v>
      </c>
      <c r="F170" s="119" t="s">
        <v>282</v>
      </c>
      <c r="G170" s="119" t="s">
        <v>1071</v>
      </c>
      <c r="H170" s="119" t="s">
        <v>1072</v>
      </c>
      <c r="I170" s="119" t="s">
        <v>80</v>
      </c>
      <c r="J170" s="119" t="s">
        <v>1073</v>
      </c>
      <c r="K170" s="119" t="s">
        <v>489</v>
      </c>
      <c r="L170" s="119" t="s">
        <v>490</v>
      </c>
    </row>
    <row r="171" spans="1:12" ht="13.5" customHeight="1" x14ac:dyDescent="0.2">
      <c r="A171" s="119">
        <v>18400</v>
      </c>
      <c r="B171" s="119" t="s">
        <v>95</v>
      </c>
      <c r="C171" s="119" t="s">
        <v>1074</v>
      </c>
      <c r="D171" s="119" t="s">
        <v>1075</v>
      </c>
      <c r="E171" s="119" t="s">
        <v>1076</v>
      </c>
      <c r="F171" s="119" t="s">
        <v>1077</v>
      </c>
      <c r="G171" s="119" t="s">
        <v>80</v>
      </c>
      <c r="H171" s="119" t="s">
        <v>1078</v>
      </c>
      <c r="I171" s="119" t="s">
        <v>80</v>
      </c>
      <c r="J171" s="119" t="s">
        <v>1079</v>
      </c>
      <c r="K171" s="119" t="s">
        <v>515</v>
      </c>
      <c r="L171" s="119" t="s">
        <v>516</v>
      </c>
    </row>
    <row r="172" spans="1:12" ht="13.5" customHeight="1" x14ac:dyDescent="0.2">
      <c r="A172" s="119">
        <v>18500</v>
      </c>
      <c r="B172" s="119" t="s">
        <v>95</v>
      </c>
      <c r="C172" s="119" t="s">
        <v>1080</v>
      </c>
      <c r="D172" s="119" t="s">
        <v>80</v>
      </c>
      <c r="E172" s="119" t="s">
        <v>1081</v>
      </c>
      <c r="F172" s="119" t="s">
        <v>168</v>
      </c>
      <c r="G172" s="119" t="s">
        <v>80</v>
      </c>
      <c r="H172" s="119" t="s">
        <v>1082</v>
      </c>
      <c r="I172" s="119" t="s">
        <v>80</v>
      </c>
      <c r="J172" s="119" t="s">
        <v>1083</v>
      </c>
      <c r="K172" s="119" t="s">
        <v>499</v>
      </c>
      <c r="L172" s="119" t="s">
        <v>500</v>
      </c>
    </row>
    <row r="173" spans="1:12" ht="13.5" customHeight="1" x14ac:dyDescent="0.2">
      <c r="A173" s="119">
        <v>18600</v>
      </c>
      <c r="B173" s="119" t="s">
        <v>95</v>
      </c>
      <c r="C173" s="119" t="s">
        <v>166</v>
      </c>
      <c r="D173" s="119" t="s">
        <v>80</v>
      </c>
      <c r="E173" s="119" t="s">
        <v>1084</v>
      </c>
      <c r="F173" s="119" t="s">
        <v>168</v>
      </c>
      <c r="G173" s="119" t="s">
        <v>80</v>
      </c>
      <c r="H173" s="119" t="s">
        <v>1085</v>
      </c>
      <c r="I173" s="119" t="s">
        <v>80</v>
      </c>
      <c r="J173" s="119" t="s">
        <v>1086</v>
      </c>
      <c r="K173" s="119" t="s">
        <v>1087</v>
      </c>
      <c r="L173" s="119" t="s">
        <v>1088</v>
      </c>
    </row>
  </sheetData>
  <autoFilter ref="A1:L173" xr:uid="{00000000-0009-0000-0000-000004000000}"/>
  <phoneticPr fontId="17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870B0D7D44CD4CA1D3187BA55888CD" ma:contentTypeVersion="16" ma:contentTypeDescription="Ein neues Dokument erstellen." ma:contentTypeScope="" ma:versionID="57d81b436ad9bbd45b07a448780aeaf6">
  <xsd:schema xmlns:xsd="http://www.w3.org/2001/XMLSchema" xmlns:xs="http://www.w3.org/2001/XMLSchema" xmlns:p="http://schemas.microsoft.com/office/2006/metadata/properties" xmlns:ns1="http://schemas.microsoft.com/sharepoint/v3" xmlns:ns2="a3343839-d1dc-4dce-bd2d-7374141ffa4e" xmlns:ns3="922ad9d1-bc5b-4380-8fb4-010b8f60091d" xmlns:ns4="f0109cc0-608f-4933-8545-f21d0522832c" targetNamespace="http://schemas.microsoft.com/office/2006/metadata/properties" ma:root="true" ma:fieldsID="f06cfb09a92218f8b486b7e55d78951c" ns1:_="" ns2:_="" ns3:_="" ns4:_="">
    <xsd:import namespace="http://schemas.microsoft.com/sharepoint/v3"/>
    <xsd:import namespace="a3343839-d1dc-4dce-bd2d-7374141ffa4e"/>
    <xsd:import namespace="922ad9d1-bc5b-4380-8fb4-010b8f60091d"/>
    <xsd:import namespace="f0109cc0-608f-4933-8545-f21d052283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343839-d1dc-4dce-bd2d-7374141ffa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78aeec4-1c08-4d79-9145-9967a91e9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ad9d1-bc5b-4380-8fb4-010b8f6009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109cc0-608f-4933-8545-f21d0522832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f50916f-f31b-4084-8930-4793eb645de2}" ma:internalName="TaxCatchAll" ma:showField="CatchAllData" ma:web="922ad9d1-bc5b-4380-8fb4-010b8f6009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343839-d1dc-4dce-bd2d-7374141ffa4e">
      <Terms xmlns="http://schemas.microsoft.com/office/infopath/2007/PartnerControls"/>
    </lcf76f155ced4ddcb4097134ff3c332f>
    <TaxCatchAll xmlns="f0109cc0-608f-4933-8545-f21d0522832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6DB7AA-6AA2-44C6-8F7D-B7012AA6C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3343839-d1dc-4dce-bd2d-7374141ffa4e"/>
    <ds:schemaRef ds:uri="922ad9d1-bc5b-4380-8fb4-010b8f60091d"/>
    <ds:schemaRef ds:uri="f0109cc0-608f-4933-8545-f21d052283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2FB3BB-3649-4025-8B5F-F3548E2858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17072-93FB-41CB-8065-0595B18BB66C}">
  <ds:schemaRefs>
    <ds:schemaRef ds:uri="http://schemas.microsoft.com/office/2006/metadata/properties"/>
    <ds:schemaRef ds:uri="http://schemas.microsoft.com/office/infopath/2007/PartnerControls"/>
    <ds:schemaRef ds:uri="a3343839-d1dc-4dce-bd2d-7374141ffa4e"/>
    <ds:schemaRef ds:uri="f0109cc0-608f-4933-8545-f21d0522832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ZFA-Bestellliste</vt:lpstr>
      <vt:lpstr>Nachbestellung</vt:lpstr>
      <vt:lpstr>Rechnung</vt:lpstr>
      <vt:lpstr>Preisliste</vt:lpstr>
      <vt:lpstr>Kammern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 Hagenhofer</dc:creator>
  <cp:keywords/>
  <dc:description/>
  <cp:lastModifiedBy>Thomas Hagenhofer</cp:lastModifiedBy>
  <cp:revision/>
  <cp:lastPrinted>2024-11-27T10:18:36Z</cp:lastPrinted>
  <dcterms:created xsi:type="dcterms:W3CDTF">2001-07-20T05:03:11Z</dcterms:created>
  <dcterms:modified xsi:type="dcterms:W3CDTF">2024-11-27T12:47:30Z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0x01010018870B0D7D44CD4CA1D3187BA55888CD</vt:lpwstr>
  </property>
  <property fmtid="{D5CDD505-2E9C-101B-9397-08002B2CF9AE}" pid="4" name="TBCO_ScreenResolution">
    <vt:lpwstr>120 120 3440 1440</vt:lpwstr>
  </property>
</Properties>
</file>